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Водопостачання 2017-2024" sheetId="1" r:id="rId1"/>
  </sheets>
  <definedNames>
    <definedName name="_xlnm.Print_Titles" localSheetId="0">'Водопостачання 2017-2024'!$5:$6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4" i="1" l="1"/>
  <c r="I294" i="1"/>
  <c r="J294" i="1"/>
  <c r="K294" i="1"/>
  <c r="L294" i="1"/>
  <c r="M294" i="1"/>
  <c r="O294" i="1"/>
  <c r="Q294" i="1"/>
  <c r="R294" i="1"/>
  <c r="F293" i="1"/>
  <c r="I293" i="1"/>
  <c r="J293" i="1"/>
  <c r="K293" i="1"/>
  <c r="L293" i="1"/>
  <c r="M293" i="1"/>
  <c r="O293" i="1"/>
  <c r="Q293" i="1"/>
  <c r="R293" i="1"/>
  <c r="F292" i="1"/>
  <c r="I292" i="1"/>
  <c r="J292" i="1"/>
  <c r="K292" i="1"/>
  <c r="L292" i="1"/>
  <c r="M292" i="1"/>
  <c r="O292" i="1"/>
  <c r="Q292" i="1"/>
  <c r="R292" i="1"/>
  <c r="F291" i="1"/>
  <c r="I291" i="1"/>
  <c r="J291" i="1"/>
  <c r="K291" i="1"/>
  <c r="L291" i="1"/>
  <c r="M291" i="1"/>
  <c r="O291" i="1"/>
  <c r="Q291" i="1"/>
  <c r="R291" i="1"/>
  <c r="F290" i="1"/>
  <c r="I290" i="1"/>
  <c r="J290" i="1"/>
  <c r="K290" i="1"/>
  <c r="L290" i="1"/>
  <c r="M290" i="1"/>
  <c r="N290" i="1"/>
  <c r="O290" i="1"/>
  <c r="Q290" i="1"/>
  <c r="R290" i="1"/>
  <c r="F289" i="1"/>
  <c r="I289" i="1"/>
  <c r="J289" i="1"/>
  <c r="K289" i="1"/>
  <c r="L289" i="1"/>
  <c r="M289" i="1"/>
  <c r="N289" i="1"/>
  <c r="O289" i="1"/>
  <c r="Q289" i="1"/>
  <c r="R289" i="1"/>
  <c r="F288" i="1"/>
  <c r="I288" i="1"/>
  <c r="J288" i="1"/>
  <c r="K288" i="1"/>
  <c r="L288" i="1"/>
  <c r="M288" i="1"/>
  <c r="N288" i="1"/>
  <c r="O288" i="1"/>
  <c r="Q288" i="1"/>
  <c r="R288" i="1"/>
  <c r="F287" i="1"/>
  <c r="I287" i="1"/>
  <c r="J287" i="1"/>
  <c r="K287" i="1"/>
  <c r="L287" i="1"/>
  <c r="M287" i="1"/>
  <c r="N287" i="1"/>
  <c r="O287" i="1"/>
  <c r="P287" i="1"/>
  <c r="Q287" i="1"/>
  <c r="R287" i="1"/>
  <c r="D288" i="1"/>
  <c r="D289" i="1"/>
  <c r="D290" i="1"/>
  <c r="D291" i="1"/>
  <c r="D292" i="1"/>
  <c r="D293" i="1"/>
  <c r="D294" i="1"/>
  <c r="D287" i="1"/>
  <c r="G282" i="1"/>
  <c r="G286" i="1" l="1"/>
  <c r="G285" i="1"/>
  <c r="G284" i="1"/>
  <c r="G283" i="1"/>
  <c r="G281" i="1"/>
  <c r="G280" i="1"/>
  <c r="G279" i="1"/>
  <c r="G277" i="1" l="1"/>
  <c r="G276" i="1"/>
  <c r="G275" i="1"/>
  <c r="G274" i="1"/>
  <c r="G273" i="1"/>
  <c r="G272" i="1"/>
  <c r="G271" i="1"/>
  <c r="G278" i="1"/>
  <c r="G269" i="1"/>
  <c r="G268" i="1"/>
  <c r="G267" i="1"/>
  <c r="G266" i="1"/>
  <c r="G265" i="1"/>
  <c r="G264" i="1"/>
  <c r="G263" i="1"/>
  <c r="G261" i="1"/>
  <c r="G260" i="1"/>
  <c r="G246" i="1"/>
  <c r="G245" i="1"/>
  <c r="G244" i="1"/>
  <c r="G239" i="1"/>
  <c r="G237" i="1"/>
  <c r="G236" i="1"/>
  <c r="G235" i="1"/>
  <c r="G234" i="1"/>
  <c r="G233" i="1"/>
  <c r="G232" i="1"/>
  <c r="G231" i="1"/>
  <c r="G229" i="1"/>
  <c r="G228" i="1"/>
  <c r="G227" i="1"/>
  <c r="G226" i="1"/>
  <c r="G225" i="1"/>
  <c r="G224" i="1"/>
  <c r="G223" i="1"/>
  <c r="G221" i="1"/>
  <c r="G220" i="1"/>
  <c r="G219" i="1"/>
  <c r="G218" i="1"/>
  <c r="G217" i="1"/>
  <c r="G216" i="1"/>
  <c r="G215" i="1"/>
  <c r="G213" i="1"/>
  <c r="G212" i="1"/>
  <c r="G211" i="1"/>
  <c r="G210" i="1"/>
  <c r="G209" i="1"/>
  <c r="G208" i="1"/>
  <c r="G207" i="1"/>
  <c r="G205" i="1"/>
  <c r="G204" i="1"/>
  <c r="G203" i="1"/>
  <c r="G202" i="1"/>
  <c r="G201" i="1"/>
  <c r="G200" i="1"/>
  <c r="G199" i="1"/>
  <c r="G197" i="1"/>
  <c r="G196" i="1"/>
  <c r="G195" i="1"/>
  <c r="G194" i="1"/>
  <c r="G193" i="1"/>
  <c r="G192" i="1"/>
  <c r="G191" i="1"/>
  <c r="G189" i="1"/>
  <c r="G188" i="1"/>
  <c r="G182" i="1"/>
  <c r="G181" i="1"/>
  <c r="G180" i="1"/>
  <c r="G179" i="1"/>
  <c r="G178" i="1"/>
  <c r="G177" i="1"/>
  <c r="G176" i="1"/>
  <c r="G175" i="1"/>
  <c r="G173" i="1"/>
  <c r="G172" i="1"/>
  <c r="G171" i="1"/>
  <c r="G170" i="1"/>
  <c r="G169" i="1"/>
  <c r="G167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 l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3" i="1"/>
  <c r="G102" i="1"/>
  <c r="G101" i="1"/>
  <c r="G100" i="1"/>
  <c r="G99" i="1"/>
  <c r="G98" i="1"/>
  <c r="G97" i="1"/>
  <c r="G96" i="1"/>
  <c r="G95" i="1"/>
  <c r="G85" i="1"/>
  <c r="G84" i="1"/>
  <c r="G83" i="1"/>
  <c r="G82" i="1"/>
  <c r="G81" i="1"/>
  <c r="G80" i="1"/>
  <c r="G79" i="1"/>
  <c r="G71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5" i="1" l="1"/>
  <c r="G44" i="1"/>
  <c r="G37" i="1"/>
  <c r="G36" i="1"/>
  <c r="G35" i="1"/>
  <c r="G34" i="1"/>
  <c r="G33" i="1"/>
  <c r="G32" i="1"/>
  <c r="G31" i="1"/>
  <c r="G13" i="1"/>
  <c r="G12" i="1"/>
  <c r="G11" i="1"/>
  <c r="G10" i="1"/>
  <c r="G9" i="1"/>
  <c r="G8" i="1"/>
  <c r="G7" i="1"/>
  <c r="G270" i="1" l="1"/>
  <c r="S270" i="1"/>
  <c r="S294" i="1" s="1"/>
  <c r="E270" i="1"/>
  <c r="E294" i="1" s="1"/>
  <c r="S269" i="1"/>
  <c r="S293" i="1" s="1"/>
  <c r="E269" i="1"/>
  <c r="E293" i="1" s="1"/>
  <c r="S268" i="1"/>
  <c r="S292" i="1" s="1"/>
  <c r="E268" i="1"/>
  <c r="E292" i="1" s="1"/>
  <c r="S267" i="1"/>
  <c r="S291" i="1" s="1"/>
  <c r="E267" i="1"/>
  <c r="E291" i="1" s="1"/>
  <c r="S266" i="1"/>
  <c r="S290" i="1" s="1"/>
  <c r="E266" i="1"/>
  <c r="E290" i="1" s="1"/>
  <c r="S265" i="1"/>
  <c r="S289" i="1" s="1"/>
  <c r="E265" i="1"/>
  <c r="E289" i="1" s="1"/>
  <c r="S264" i="1"/>
  <c r="S288" i="1" s="1"/>
  <c r="E264" i="1"/>
  <c r="E288" i="1" s="1"/>
  <c r="S263" i="1"/>
  <c r="S287" i="1" s="1"/>
  <c r="E263" i="1"/>
  <c r="E287" i="1" s="1"/>
  <c r="G262" i="1" l="1"/>
  <c r="G259" i="1"/>
  <c r="G258" i="1"/>
  <c r="G257" i="1"/>
  <c r="G256" i="1"/>
  <c r="G255" i="1"/>
  <c r="H65" i="1" l="1"/>
  <c r="H289" i="1" s="1"/>
  <c r="H70" i="1"/>
  <c r="H294" i="1" s="1"/>
  <c r="H69" i="1"/>
  <c r="H293" i="1" s="1"/>
  <c r="H68" i="1"/>
  <c r="H292" i="1" s="1"/>
  <c r="H67" i="1"/>
  <c r="H291" i="1" s="1"/>
  <c r="H66" i="1"/>
  <c r="H290" i="1" s="1"/>
  <c r="H64" i="1"/>
  <c r="H288" i="1" s="1"/>
  <c r="H63" i="1"/>
  <c r="G63" i="1" s="1"/>
  <c r="G254" i="1" l="1"/>
  <c r="G253" i="1"/>
  <c r="G252" i="1"/>
  <c r="G251" i="1"/>
  <c r="G250" i="1"/>
  <c r="G249" i="1"/>
  <c r="G248" i="1"/>
  <c r="G247" i="1"/>
  <c r="G222" i="1" l="1"/>
  <c r="G243" i="1"/>
  <c r="G242" i="1"/>
  <c r="G241" i="1"/>
  <c r="G240" i="1"/>
  <c r="G238" i="1"/>
  <c r="G230" i="1"/>
  <c r="G214" i="1"/>
  <c r="G206" i="1"/>
  <c r="G198" i="1"/>
  <c r="G190" i="1"/>
  <c r="G187" i="1"/>
  <c r="G186" i="1"/>
  <c r="G185" i="1"/>
  <c r="G184" i="1"/>
  <c r="G183" i="1"/>
  <c r="G174" i="1"/>
  <c r="G168" i="1"/>
  <c r="G166" i="1"/>
  <c r="G104" i="1"/>
  <c r="G94" i="1"/>
  <c r="G93" i="1"/>
  <c r="G92" i="1"/>
  <c r="G91" i="1"/>
  <c r="G90" i="1"/>
  <c r="G89" i="1"/>
  <c r="G88" i="1"/>
  <c r="G87" i="1"/>
  <c r="G86" i="1"/>
  <c r="G70" i="1"/>
  <c r="G69" i="1"/>
  <c r="G68" i="1"/>
  <c r="G67" i="1"/>
  <c r="G66" i="1"/>
  <c r="G65" i="1"/>
  <c r="G64" i="1"/>
  <c r="G46" i="1"/>
  <c r="G43" i="1"/>
  <c r="G42" i="1"/>
  <c r="G41" i="1"/>
  <c r="G40" i="1"/>
  <c r="G39" i="1"/>
  <c r="G38" i="1"/>
  <c r="G30" i="1"/>
  <c r="G29" i="1"/>
  <c r="G28" i="1"/>
  <c r="G27" i="1"/>
  <c r="G26" i="1"/>
  <c r="G25" i="1"/>
  <c r="G24" i="1"/>
  <c r="G23" i="1"/>
  <c r="G18" i="1"/>
  <c r="G17" i="1"/>
  <c r="G16" i="1"/>
  <c r="G14" i="1"/>
  <c r="N22" i="1" l="1"/>
  <c r="N294" i="1" s="1"/>
  <c r="N21" i="1"/>
  <c r="N293" i="1" s="1"/>
  <c r="N20" i="1"/>
  <c r="N292" i="1" s="1"/>
  <c r="N19" i="1"/>
  <c r="N291" i="1" s="1"/>
  <c r="H15" i="1"/>
  <c r="H287" i="1" s="1"/>
  <c r="G19" i="1" l="1"/>
  <c r="G20" i="1"/>
  <c r="G21" i="1"/>
  <c r="G15" i="1"/>
  <c r="G287" i="1" s="1"/>
  <c r="G22" i="1"/>
  <c r="P78" i="1"/>
  <c r="P294" i="1" s="1"/>
  <c r="P77" i="1"/>
  <c r="P293" i="1" s="1"/>
  <c r="P76" i="1"/>
  <c r="P292" i="1" s="1"/>
  <c r="P75" i="1"/>
  <c r="P291" i="1" s="1"/>
  <c r="P74" i="1"/>
  <c r="P290" i="1" s="1"/>
  <c r="P73" i="1"/>
  <c r="P289" i="1" s="1"/>
  <c r="P72" i="1"/>
  <c r="P288" i="1" s="1"/>
  <c r="G73" i="1" l="1"/>
  <c r="G289" i="1" s="1"/>
  <c r="G77" i="1"/>
  <c r="G293" i="1" s="1"/>
  <c r="G72" i="1"/>
  <c r="G288" i="1" s="1"/>
  <c r="G76" i="1"/>
  <c r="G292" i="1" s="1"/>
  <c r="G74" i="1"/>
  <c r="G290" i="1" s="1"/>
  <c r="G75" i="1"/>
  <c r="G291" i="1" s="1"/>
  <c r="G78" i="1"/>
  <c r="G294" i="1" s="1"/>
</calcChain>
</file>

<file path=xl/sharedStrings.xml><?xml version="1.0" encoding="utf-8"?>
<sst xmlns="http://schemas.openxmlformats.org/spreadsheetml/2006/main" count="381" uniqueCount="101">
  <si>
    <t>2017 рік</t>
  </si>
  <si>
    <t>2018 рік</t>
  </si>
  <si>
    <t>2019 рік</t>
  </si>
  <si>
    <t>2020 рік</t>
  </si>
  <si>
    <t>2021 рік</t>
  </si>
  <si>
    <t>2022 рік</t>
  </si>
  <si>
    <t>2023 рік</t>
  </si>
  <si>
    <t>2024 рік</t>
  </si>
  <si>
    <t>Назва підприємства</t>
  </si>
  <si>
    <t>Рік</t>
  </si>
  <si>
    <t>ВСЬОГО, в т.ч.</t>
  </si>
  <si>
    <t>Втрати та
витрати води, метрів кубічних</t>
  </si>
  <si>
    <t>багатоквартирні житлові будинки</t>
  </si>
  <si>
    <t>одноквартирні та двоквартирні житлові будинки</t>
  </si>
  <si>
    <t>об’єкти зовнішнього освітлення</t>
  </si>
  <si>
    <t>об’єкти промисловості, сільського господарства, сфери послуг</t>
  </si>
  <si>
    <t>Код ЄДРПОУ</t>
  </si>
  <si>
    <t>Комунальне підприємство "Корецьжитловодоканал" Корецької міської ради</t>
  </si>
  <si>
    <t>36278206</t>
  </si>
  <si>
    <t>Комунальне підприємство по водопостачанню та водовідведенню "АКВА"</t>
  </si>
  <si>
    <t>30925565</t>
  </si>
  <si>
    <t>32256482</t>
  </si>
  <si>
    <t>Підприємство Клевань "Комунсервіс"</t>
  </si>
  <si>
    <t>30490059</t>
  </si>
  <si>
    <t>Комунальне підприємство "Комунальник" Радивилівської міської ради</t>
  </si>
  <si>
    <t>37344625</t>
  </si>
  <si>
    <t>Комунальне підприємство "Рокитневодоканал"</t>
  </si>
  <si>
    <t>24176488</t>
  </si>
  <si>
    <t>Острозьке комунальне підприємство "Водоканал"</t>
  </si>
  <si>
    <t>31542385</t>
  </si>
  <si>
    <t>Комунальне підприємство Костопільської міської ради "Костопільводоканал"</t>
  </si>
  <si>
    <t>Комунальне підприємство "Вега-Плюс" Острозької міської ради</t>
  </si>
  <si>
    <t>33706007</t>
  </si>
  <si>
    <t>Оржівське виробниче управління житлово-комунального господарства</t>
  </si>
  <si>
    <t>30394203</t>
  </si>
  <si>
    <t>Комунальне підприємство "Клесівводоканал" Клесівської селищної ради</t>
  </si>
  <si>
    <t>33408574</t>
  </si>
  <si>
    <t>Демидівське виробниче управління житлово-комунального господарства</t>
  </si>
  <si>
    <t>Комунальне підприємство "Добробут" Зарічненської селищної ради</t>
  </si>
  <si>
    <t>38059239</t>
  </si>
  <si>
    <t>Товариство з обмеженою відповідальністю "Юлія"</t>
  </si>
  <si>
    <t>22580564</t>
  </si>
  <si>
    <t>Комунальне підприємство "Комунальник" Смизької селищної ради</t>
  </si>
  <si>
    <t>30981504</t>
  </si>
  <si>
    <t>Комунальне підприємство "Міськводоканал" Дубровицької міської ради</t>
  </si>
  <si>
    <t>35708362</t>
  </si>
  <si>
    <t>Комунальне підприємство "Варковичі комунслужба"</t>
  </si>
  <si>
    <t>32358853</t>
  </si>
  <si>
    <t>Комунальне підприємство "Дубноводоканал" Дубенської міської ради</t>
  </si>
  <si>
    <t>31525841</t>
  </si>
  <si>
    <t xml:space="preserve">Комунальне підприємство "Агенство розвитку Гощі-Тучин" Гощанської селищної ради </t>
  </si>
  <si>
    <t>34652581</t>
  </si>
  <si>
    <t>22555632</t>
  </si>
  <si>
    <t>Комунальне підприємство «ВеликоШпанівське» Шпанівської сільської ради</t>
  </si>
  <si>
    <t>42481922</t>
  </si>
  <si>
    <t>Комунальне підприємство "Господар" Острожецької сільської ради</t>
  </si>
  <si>
    <t>41488927</t>
  </si>
  <si>
    <t>Комунальне підприємство "Вольфарт" Олександрійської сільської ради</t>
  </si>
  <si>
    <t>42926730</t>
  </si>
  <si>
    <t>Комунальне підприємство "Відродження" Острозької міської ради</t>
  </si>
  <si>
    <t>37437227</t>
  </si>
  <si>
    <t>Комунальне підприємство "Благоустрій громади" Млинівської селищної ради</t>
  </si>
  <si>
    <t>43368628</t>
  </si>
  <si>
    <t>Комунальне підприємство "Зоря-сервіс" Зорянської сільської ради</t>
  </si>
  <si>
    <t>44645413</t>
  </si>
  <si>
    <t>03361678</t>
  </si>
  <si>
    <t>43895514</t>
  </si>
  <si>
    <t>Комунальне підприємство "Вараштепловодоканал" Вараської міської ради</t>
  </si>
  <si>
    <t>Вище професійне училище №25 смт Демидівка</t>
  </si>
  <si>
    <t>об’єкти водопостачання і водовідведення</t>
  </si>
  <si>
    <t>об’єкти у сфері теплопостачання</t>
  </si>
  <si>
    <t>об’єкти з управління побутовими відходами</t>
  </si>
  <si>
    <t>Рівненське обласне виробниче комунльне підприємство водопровідно-каналізаційного господарства "Рівнеоблводоканал"</t>
  </si>
  <si>
    <t>Комунльне підприємство "Здолбунівводоканал"</t>
  </si>
  <si>
    <t xml:space="preserve"> 32413725</t>
  </si>
  <si>
    <t>Комунльне підприємство "Березневодоканал" Березнівської міської ради Рівненського району Рівненської області</t>
  </si>
  <si>
    <t xml:space="preserve"> 22585030</t>
  </si>
  <si>
    <t>Комунальне підприємство "Радивилів-тепло" Радивилівської міської ради Рівненської області</t>
  </si>
  <si>
    <t>30536302</t>
  </si>
  <si>
    <t>Виробничий кооператив "АКВА"</t>
  </si>
  <si>
    <t>41808875</t>
  </si>
  <si>
    <t>05425046</t>
  </si>
  <si>
    <t>Філія "Відокремлений підрозділ "Рівненська атомна електрична станція"
Акціонерного товариства "Національна атомна енергоегенеруюча компанія "Енергоатом"</t>
  </si>
  <si>
    <t>02547027</t>
  </si>
  <si>
    <t>13995220</t>
  </si>
  <si>
    <t>Сільськогосподарське комунальне підприємство «Шубківське» Білокриницької сільської ради</t>
  </si>
  <si>
    <t>32362393</t>
  </si>
  <si>
    <t>Профспілкове підприємство санаторій «Горинь» Ради федерації профспілок Рівненської області</t>
  </si>
  <si>
    <t>22582184</t>
  </si>
  <si>
    <t>Комунальне підприємство "Томашгородське виробниче управління житлово-комунального господарства" Рокитнівської селищної ради</t>
  </si>
  <si>
    <t>Додаток 7</t>
  </si>
  <si>
    <t>Загальна інформація щодо показників діяльності суб’єктів господарювання, які надають послуги з централізованого водопостачання  за період з 2017 по 2024 роки</t>
  </si>
  <si>
    <t>ВСЬОГО:</t>
  </si>
  <si>
    <r>
      <t xml:space="preserve">в т.ч. підприємства, установи, організації </t>
    </r>
    <r>
      <rPr>
        <b/>
        <sz val="10"/>
        <color theme="1"/>
        <rFont val="Times New Roman"/>
        <family val="1"/>
        <charset val="204"/>
      </rPr>
      <t>обласного підпорядкування</t>
    </r>
  </si>
  <si>
    <t>громадські будівлі</t>
  </si>
  <si>
    <t>громадський транспорт</t>
  </si>
  <si>
    <t>інші споживачі</t>
  </si>
  <si>
    <r>
      <t xml:space="preserve">Обсяг реалізованої води, </t>
    </r>
    <r>
      <rPr>
        <b/>
        <sz val="12"/>
        <color theme="1"/>
        <rFont val="Times New Roman"/>
        <family val="1"/>
        <charset val="204"/>
      </rPr>
      <t>метрів кубічних</t>
    </r>
  </si>
  <si>
    <r>
      <t xml:space="preserve">Загальний обсяг піднятої води, </t>
    </r>
    <r>
      <rPr>
        <b/>
        <sz val="12"/>
        <color theme="1"/>
        <rFont val="Times New Roman"/>
        <family val="1"/>
        <charset val="204"/>
      </rPr>
      <t>метрів кубічних</t>
    </r>
  </si>
  <si>
    <r>
      <t xml:space="preserve">Загальний обсяг очищеної води, </t>
    </r>
    <r>
      <rPr>
        <b/>
        <sz val="12"/>
        <color theme="1"/>
        <rFont val="Times New Roman"/>
        <family val="1"/>
        <charset val="204"/>
      </rPr>
      <t>метрів кубічних</t>
    </r>
  </si>
  <si>
    <r>
      <t xml:space="preserve">Загальний обсяг води, поданої усім споживачам, </t>
    </r>
    <r>
      <rPr>
        <b/>
        <sz val="12"/>
        <color theme="1"/>
        <rFont val="Times New Roman"/>
        <family val="1"/>
        <charset val="204"/>
      </rPr>
      <t>метрів кубічних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</si>
</sst>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2" fontId="1" fillId="0" borderId="0" xfId="0" applyNumberFormat="1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4" fontId="1" fillId="0" borderId="14" xfId="0" applyNumberFormat="1" applyFont="1" applyFill="1" applyBorder="1" applyAlignment="1">
      <alignment horizontal="center" vertical="center" wrapText="1"/>
    </xf>
    <xf numFmtId="4" fontId="7" fillId="0" borderId="14" xfId="0" applyNumberFormat="1" applyFont="1" applyFill="1" applyBorder="1" applyAlignment="1">
      <alignment horizontal="center" vertical="center" wrapText="1"/>
    </xf>
    <xf numFmtId="4" fontId="1" fillId="0" borderId="15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4"/>
  <sheetViews>
    <sheetView tabSelected="1" view="pageBreakPreview" zoomScale="85" zoomScaleNormal="70" zoomScaleSheetLayoutView="85" workbookViewId="0">
      <selection activeCell="G14" sqref="G14"/>
    </sheetView>
  </sheetViews>
  <sheetFormatPr defaultRowHeight="15.75" x14ac:dyDescent="0.25"/>
  <cols>
    <col min="1" max="1" width="26.5703125" style="4" customWidth="1"/>
    <col min="2" max="2" width="12.85546875" style="21" customWidth="1"/>
    <col min="3" max="3" width="11.5703125" style="4" customWidth="1"/>
    <col min="4" max="5" width="19.7109375" style="4" customWidth="1"/>
    <col min="6" max="6" width="20.85546875" style="4" customWidth="1"/>
    <col min="7" max="7" width="17.5703125" style="4" customWidth="1"/>
    <col min="8" max="8" width="22.140625" style="4" customWidth="1"/>
    <col min="9" max="9" width="20.5703125" style="4" customWidth="1"/>
    <col min="10" max="10" width="18.42578125" style="4" customWidth="1"/>
    <col min="11" max="11" width="20.5703125" style="4" customWidth="1"/>
    <col min="12" max="12" width="16.5703125" style="4" customWidth="1"/>
    <col min="13" max="13" width="17.7109375" style="4" customWidth="1"/>
    <col min="14" max="14" width="14.42578125" style="4" customWidth="1"/>
    <col min="15" max="15" width="14.7109375" style="4" customWidth="1"/>
    <col min="16" max="16" width="22.7109375" style="4" customWidth="1"/>
    <col min="17" max="17" width="17.5703125" style="4" customWidth="1"/>
    <col min="18" max="18" width="15.7109375" style="4" customWidth="1"/>
    <col min="19" max="19" width="16.85546875" style="4" customWidth="1"/>
    <col min="20" max="20" width="9.140625" style="4"/>
    <col min="21" max="21" width="9.85546875" style="4" bestFit="1" customWidth="1"/>
    <col min="22" max="16384" width="9.140625" style="4"/>
  </cols>
  <sheetData>
    <row r="1" spans="1:19" x14ac:dyDescent="0.25">
      <c r="S1" s="8" t="s">
        <v>90</v>
      </c>
    </row>
    <row r="2" spans="1:19" ht="7.5" customHeight="1" x14ac:dyDescent="0.25"/>
    <row r="3" spans="1:19" ht="42" customHeight="1" x14ac:dyDescent="0.25">
      <c r="A3" s="45" t="s">
        <v>91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</row>
    <row r="4" spans="1:19" ht="3" customHeight="1" thickBot="1" x14ac:dyDescent="0.3">
      <c r="S4" s="5"/>
    </row>
    <row r="5" spans="1:19" ht="36.75" customHeight="1" x14ac:dyDescent="0.25">
      <c r="A5" s="46" t="s">
        <v>8</v>
      </c>
      <c r="B5" s="56" t="s">
        <v>16</v>
      </c>
      <c r="C5" s="43" t="s">
        <v>9</v>
      </c>
      <c r="D5" s="43" t="s">
        <v>98</v>
      </c>
      <c r="E5" s="43" t="s">
        <v>99</v>
      </c>
      <c r="F5" s="43" t="s">
        <v>100</v>
      </c>
      <c r="G5" s="43" t="s">
        <v>97</v>
      </c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8" t="s">
        <v>11</v>
      </c>
    </row>
    <row r="6" spans="1:19" ht="64.5" customHeight="1" thickBot="1" x14ac:dyDescent="0.3">
      <c r="A6" s="47"/>
      <c r="B6" s="57"/>
      <c r="C6" s="44"/>
      <c r="D6" s="44"/>
      <c r="E6" s="44"/>
      <c r="F6" s="44"/>
      <c r="G6" s="3" t="s">
        <v>10</v>
      </c>
      <c r="H6" s="37" t="s">
        <v>94</v>
      </c>
      <c r="I6" s="36" t="s">
        <v>93</v>
      </c>
      <c r="J6" s="27" t="s">
        <v>12</v>
      </c>
      <c r="K6" s="27" t="s">
        <v>13</v>
      </c>
      <c r="L6" s="27" t="s">
        <v>69</v>
      </c>
      <c r="M6" s="27" t="s">
        <v>70</v>
      </c>
      <c r="N6" s="27" t="s">
        <v>71</v>
      </c>
      <c r="O6" s="27" t="s">
        <v>14</v>
      </c>
      <c r="P6" s="27" t="s">
        <v>15</v>
      </c>
      <c r="Q6" s="37" t="s">
        <v>95</v>
      </c>
      <c r="R6" s="38" t="s">
        <v>96</v>
      </c>
      <c r="S6" s="49"/>
    </row>
    <row r="7" spans="1:19" x14ac:dyDescent="0.25">
      <c r="A7" s="42" t="s">
        <v>72</v>
      </c>
      <c r="B7" s="58" t="s">
        <v>65</v>
      </c>
      <c r="C7" s="25" t="s">
        <v>0</v>
      </c>
      <c r="D7" s="26">
        <v>14711410</v>
      </c>
      <c r="E7" s="11">
        <v>12016425</v>
      </c>
      <c r="F7" s="11">
        <v>14124065</v>
      </c>
      <c r="G7" s="11">
        <f t="shared" ref="G7:G13" si="0">H7+J7+K7+L7+M7+N7+O7+P7+Q7+R7</f>
        <v>10638710.07</v>
      </c>
      <c r="H7" s="11">
        <v>577150</v>
      </c>
      <c r="I7" s="11">
        <v>193833.89</v>
      </c>
      <c r="J7" s="11">
        <v>6104190</v>
      </c>
      <c r="K7" s="11">
        <v>1673720</v>
      </c>
      <c r="L7" s="11">
        <v>0</v>
      </c>
      <c r="M7" s="11">
        <v>1045610</v>
      </c>
      <c r="N7" s="11">
        <v>613.07000000000005</v>
      </c>
      <c r="O7" s="11">
        <v>227</v>
      </c>
      <c r="P7" s="11">
        <v>482</v>
      </c>
      <c r="Q7" s="11">
        <v>3888</v>
      </c>
      <c r="R7" s="11">
        <v>1232830</v>
      </c>
      <c r="S7" s="28">
        <v>4072700</v>
      </c>
    </row>
    <row r="8" spans="1:19" x14ac:dyDescent="0.25">
      <c r="A8" s="39"/>
      <c r="B8" s="59"/>
      <c r="C8" s="22" t="s">
        <v>1</v>
      </c>
      <c r="D8" s="23">
        <v>18227400</v>
      </c>
      <c r="E8" s="9">
        <v>15476070</v>
      </c>
      <c r="F8" s="9">
        <v>17545220</v>
      </c>
      <c r="G8" s="9">
        <f t="shared" si="0"/>
        <v>12727248</v>
      </c>
      <c r="H8" s="9">
        <v>606452</v>
      </c>
      <c r="I8" s="9">
        <v>200720.43</v>
      </c>
      <c r="J8" s="9">
        <v>7736530</v>
      </c>
      <c r="K8" s="9">
        <v>2244710</v>
      </c>
      <c r="L8" s="9">
        <v>0</v>
      </c>
      <c r="M8" s="9">
        <v>930882</v>
      </c>
      <c r="N8" s="9">
        <v>767</v>
      </c>
      <c r="O8" s="9">
        <v>253</v>
      </c>
      <c r="P8" s="9">
        <v>352</v>
      </c>
      <c r="Q8" s="9">
        <v>3709</v>
      </c>
      <c r="R8" s="9">
        <v>1203593</v>
      </c>
      <c r="S8" s="29">
        <v>4523000</v>
      </c>
    </row>
    <row r="9" spans="1:19" x14ac:dyDescent="0.25">
      <c r="A9" s="39"/>
      <c r="B9" s="59"/>
      <c r="C9" s="22" t="s">
        <v>2</v>
      </c>
      <c r="D9" s="23">
        <v>15801980</v>
      </c>
      <c r="E9" s="9">
        <v>13321880</v>
      </c>
      <c r="F9" s="9">
        <v>15215900</v>
      </c>
      <c r="G9" s="9">
        <f t="shared" si="0"/>
        <v>10356400</v>
      </c>
      <c r="H9" s="9">
        <v>612120</v>
      </c>
      <c r="I9" s="9">
        <v>200736.45</v>
      </c>
      <c r="J9" s="9">
        <v>6066960</v>
      </c>
      <c r="K9" s="9">
        <v>1784090</v>
      </c>
      <c r="L9" s="9">
        <v>0</v>
      </c>
      <c r="M9" s="9">
        <v>623710</v>
      </c>
      <c r="N9" s="9">
        <v>701</v>
      </c>
      <c r="O9" s="9">
        <v>255</v>
      </c>
      <c r="P9" s="9">
        <v>372</v>
      </c>
      <c r="Q9" s="9">
        <v>4195</v>
      </c>
      <c r="R9" s="9">
        <v>1263997</v>
      </c>
      <c r="S9" s="29">
        <v>4859500</v>
      </c>
    </row>
    <row r="10" spans="1:19" x14ac:dyDescent="0.25">
      <c r="A10" s="39"/>
      <c r="B10" s="59"/>
      <c r="C10" s="22" t="s">
        <v>3</v>
      </c>
      <c r="D10" s="23">
        <v>16009950</v>
      </c>
      <c r="E10" s="9">
        <v>13508920</v>
      </c>
      <c r="F10" s="9">
        <v>15401350</v>
      </c>
      <c r="G10" s="9">
        <f t="shared" si="0"/>
        <v>10486459.800000001</v>
      </c>
      <c r="H10" s="9">
        <v>511630</v>
      </c>
      <c r="I10" s="9">
        <v>155252.14269999997</v>
      </c>
      <c r="J10" s="9">
        <v>6473140</v>
      </c>
      <c r="K10" s="9">
        <v>1875180</v>
      </c>
      <c r="L10" s="9">
        <v>0</v>
      </c>
      <c r="M10" s="9">
        <v>576350</v>
      </c>
      <c r="N10" s="9">
        <v>798.8</v>
      </c>
      <c r="O10" s="9">
        <v>245</v>
      </c>
      <c r="P10" s="9">
        <v>332</v>
      </c>
      <c r="Q10" s="9">
        <v>3959</v>
      </c>
      <c r="R10" s="9">
        <v>1044825</v>
      </c>
      <c r="S10" s="29">
        <v>5523490</v>
      </c>
    </row>
    <row r="11" spans="1:19" x14ac:dyDescent="0.25">
      <c r="A11" s="39"/>
      <c r="B11" s="59"/>
      <c r="C11" s="22" t="s">
        <v>4</v>
      </c>
      <c r="D11" s="23">
        <v>15781940</v>
      </c>
      <c r="E11" s="9">
        <v>13414649</v>
      </c>
      <c r="F11" s="9">
        <v>15189910</v>
      </c>
      <c r="G11" s="9">
        <f t="shared" si="0"/>
        <v>10336020</v>
      </c>
      <c r="H11" s="9">
        <v>555800</v>
      </c>
      <c r="I11" s="9">
        <v>164888.39159000001</v>
      </c>
      <c r="J11" s="9">
        <v>6340620</v>
      </c>
      <c r="K11" s="9">
        <v>1816040</v>
      </c>
      <c r="L11" s="9">
        <v>0</v>
      </c>
      <c r="M11" s="9">
        <v>477390</v>
      </c>
      <c r="N11" s="9">
        <v>721</v>
      </c>
      <c r="O11" s="9">
        <v>398</v>
      </c>
      <c r="P11" s="9">
        <v>251</v>
      </c>
      <c r="Q11" s="9">
        <v>5169</v>
      </c>
      <c r="R11" s="9">
        <v>1139631</v>
      </c>
      <c r="S11" s="29">
        <v>5444920</v>
      </c>
    </row>
    <row r="12" spans="1:19" x14ac:dyDescent="0.25">
      <c r="A12" s="39"/>
      <c r="B12" s="59"/>
      <c r="C12" s="22" t="s">
        <v>5</v>
      </c>
      <c r="D12" s="9">
        <v>15244380</v>
      </c>
      <c r="E12" s="9">
        <v>12957720</v>
      </c>
      <c r="F12" s="9">
        <v>14666400</v>
      </c>
      <c r="G12" s="9">
        <f t="shared" si="0"/>
        <v>9994250</v>
      </c>
      <c r="H12" s="9">
        <v>537690</v>
      </c>
      <c r="I12" s="9">
        <v>149865.37707000002</v>
      </c>
      <c r="J12" s="9">
        <v>6513930</v>
      </c>
      <c r="K12" s="9">
        <v>1782690</v>
      </c>
      <c r="L12" s="9">
        <v>0</v>
      </c>
      <c r="M12" s="9">
        <v>458290</v>
      </c>
      <c r="N12" s="9">
        <v>688</v>
      </c>
      <c r="O12" s="9">
        <v>1008</v>
      </c>
      <c r="P12" s="9">
        <v>1654</v>
      </c>
      <c r="Q12" s="9">
        <v>4062</v>
      </c>
      <c r="R12" s="9">
        <v>694238</v>
      </c>
      <c r="S12" s="29">
        <v>5250130</v>
      </c>
    </row>
    <row r="13" spans="1:19" x14ac:dyDescent="0.25">
      <c r="A13" s="39"/>
      <c r="B13" s="59"/>
      <c r="C13" s="22" t="s">
        <v>6</v>
      </c>
      <c r="D13" s="9">
        <v>15815020</v>
      </c>
      <c r="E13" s="9">
        <v>13442767</v>
      </c>
      <c r="F13" s="9">
        <v>15214780</v>
      </c>
      <c r="G13" s="9">
        <f t="shared" si="0"/>
        <v>10358840</v>
      </c>
      <c r="H13" s="9">
        <v>557920</v>
      </c>
      <c r="I13" s="9">
        <v>157955.54999999999</v>
      </c>
      <c r="J13" s="9">
        <v>6482220</v>
      </c>
      <c r="K13" s="9">
        <v>1682980</v>
      </c>
      <c r="L13" s="9">
        <v>0</v>
      </c>
      <c r="M13" s="9">
        <v>387490</v>
      </c>
      <c r="N13" s="9">
        <v>818</v>
      </c>
      <c r="O13" s="9">
        <v>867</v>
      </c>
      <c r="P13" s="9">
        <v>5776</v>
      </c>
      <c r="Q13" s="9">
        <v>5106</v>
      </c>
      <c r="R13" s="9">
        <v>1235663</v>
      </c>
      <c r="S13" s="29">
        <v>5456180</v>
      </c>
    </row>
    <row r="14" spans="1:19" x14ac:dyDescent="0.25">
      <c r="A14" s="39"/>
      <c r="B14" s="59"/>
      <c r="C14" s="22" t="s">
        <v>7</v>
      </c>
      <c r="D14" s="9">
        <v>15964910</v>
      </c>
      <c r="E14" s="9">
        <v>13425170</v>
      </c>
      <c r="F14" s="9">
        <v>15358890</v>
      </c>
      <c r="G14" s="9">
        <f t="shared" ref="G14:G70" si="1">H14+J14+K14+L14+M14+N14+O14+P14+Q14+R14</f>
        <v>10457020</v>
      </c>
      <c r="H14" s="9">
        <v>561320</v>
      </c>
      <c r="I14" s="9">
        <v>142114.85594238999</v>
      </c>
      <c r="J14" s="9">
        <v>6811590</v>
      </c>
      <c r="K14" s="9">
        <v>1719380</v>
      </c>
      <c r="L14" s="9">
        <v>0</v>
      </c>
      <c r="M14" s="9">
        <v>282790</v>
      </c>
      <c r="N14" s="9">
        <v>742</v>
      </c>
      <c r="O14" s="9">
        <v>848</v>
      </c>
      <c r="P14" s="9">
        <v>10281</v>
      </c>
      <c r="Q14" s="9">
        <v>5962</v>
      </c>
      <c r="R14" s="9">
        <v>1064107</v>
      </c>
      <c r="S14" s="29">
        <v>5507890</v>
      </c>
    </row>
    <row r="15" spans="1:19" x14ac:dyDescent="0.25">
      <c r="A15" s="39" t="s">
        <v>73</v>
      </c>
      <c r="B15" s="59" t="s">
        <v>21</v>
      </c>
      <c r="C15" s="22" t="s">
        <v>0</v>
      </c>
      <c r="D15" s="9">
        <v>1045800</v>
      </c>
      <c r="E15" s="9">
        <v>0</v>
      </c>
      <c r="F15" s="9">
        <v>1043450</v>
      </c>
      <c r="G15" s="9">
        <f t="shared" si="1"/>
        <v>766660</v>
      </c>
      <c r="H15" s="9">
        <f>5498.7+11652+5473+12274</f>
        <v>34897.699999999997</v>
      </c>
      <c r="I15" s="9">
        <v>11652</v>
      </c>
      <c r="J15" s="9">
        <v>445290.05</v>
      </c>
      <c r="K15" s="9">
        <v>181034.9</v>
      </c>
      <c r="L15" s="9">
        <v>0</v>
      </c>
      <c r="M15" s="9">
        <v>9512</v>
      </c>
      <c r="N15" s="9">
        <v>130</v>
      </c>
      <c r="O15" s="9">
        <v>0</v>
      </c>
      <c r="P15" s="9">
        <v>92032.35</v>
      </c>
      <c r="Q15" s="9">
        <v>0</v>
      </c>
      <c r="R15" s="9">
        <v>3763</v>
      </c>
      <c r="S15" s="29">
        <v>279150</v>
      </c>
    </row>
    <row r="16" spans="1:19" x14ac:dyDescent="0.25">
      <c r="A16" s="39"/>
      <c r="B16" s="59"/>
      <c r="C16" s="22" t="s">
        <v>1</v>
      </c>
      <c r="D16" s="9">
        <v>987700</v>
      </c>
      <c r="E16" s="9">
        <v>0</v>
      </c>
      <c r="F16" s="9">
        <v>985490</v>
      </c>
      <c r="G16" s="9">
        <f t="shared" si="1"/>
        <v>735599.99899999995</v>
      </c>
      <c r="H16" s="9">
        <v>32235.7</v>
      </c>
      <c r="I16" s="9">
        <v>12642</v>
      </c>
      <c r="J16" s="9">
        <v>432645.48</v>
      </c>
      <c r="K16" s="9">
        <v>170067.109</v>
      </c>
      <c r="L16" s="9">
        <v>0</v>
      </c>
      <c r="M16" s="9">
        <v>7539</v>
      </c>
      <c r="N16" s="9">
        <v>107</v>
      </c>
      <c r="O16" s="9">
        <v>0</v>
      </c>
      <c r="P16" s="9">
        <v>89385.71</v>
      </c>
      <c r="Q16" s="9">
        <v>0</v>
      </c>
      <c r="R16" s="9">
        <v>3620</v>
      </c>
      <c r="S16" s="29">
        <v>252090</v>
      </c>
    </row>
    <row r="17" spans="1:19" x14ac:dyDescent="0.25">
      <c r="A17" s="39"/>
      <c r="B17" s="59"/>
      <c r="C17" s="22" t="s">
        <v>2</v>
      </c>
      <c r="D17" s="9">
        <v>928700</v>
      </c>
      <c r="E17" s="9">
        <v>0</v>
      </c>
      <c r="F17" s="9">
        <v>926610</v>
      </c>
      <c r="G17" s="9">
        <f t="shared" si="1"/>
        <v>687330.00000000012</v>
      </c>
      <c r="H17" s="9">
        <v>37129</v>
      </c>
      <c r="I17" s="9">
        <v>11869</v>
      </c>
      <c r="J17" s="9">
        <v>435005.58</v>
      </c>
      <c r="K17" s="9">
        <v>162890.99</v>
      </c>
      <c r="L17" s="9">
        <v>0</v>
      </c>
      <c r="M17" s="9">
        <v>6423</v>
      </c>
      <c r="N17" s="9">
        <v>121</v>
      </c>
      <c r="O17" s="9">
        <v>0</v>
      </c>
      <c r="P17" s="9">
        <v>43918.43</v>
      </c>
      <c r="Q17" s="9">
        <v>0</v>
      </c>
      <c r="R17" s="9">
        <v>1842</v>
      </c>
      <c r="S17" s="29">
        <v>241360</v>
      </c>
    </row>
    <row r="18" spans="1:19" x14ac:dyDescent="0.25">
      <c r="A18" s="39"/>
      <c r="B18" s="59"/>
      <c r="C18" s="22" t="s">
        <v>3</v>
      </c>
      <c r="D18" s="9">
        <v>949740</v>
      </c>
      <c r="E18" s="9">
        <v>0</v>
      </c>
      <c r="F18" s="9">
        <v>947600</v>
      </c>
      <c r="G18" s="9">
        <f t="shared" si="1"/>
        <v>675840</v>
      </c>
      <c r="H18" s="9">
        <v>25101</v>
      </c>
      <c r="I18" s="9">
        <v>7871</v>
      </c>
      <c r="J18" s="9">
        <v>403024.19</v>
      </c>
      <c r="K18" s="9">
        <v>171137.78</v>
      </c>
      <c r="L18" s="9">
        <v>0</v>
      </c>
      <c r="M18" s="9">
        <v>3403</v>
      </c>
      <c r="N18" s="9">
        <v>68</v>
      </c>
      <c r="O18" s="9">
        <v>0</v>
      </c>
      <c r="P18" s="9">
        <v>70822.03</v>
      </c>
      <c r="Q18" s="9">
        <v>0</v>
      </c>
      <c r="R18" s="9">
        <v>2284</v>
      </c>
      <c r="S18" s="29">
        <v>273900</v>
      </c>
    </row>
    <row r="19" spans="1:19" x14ac:dyDescent="0.25">
      <c r="A19" s="39"/>
      <c r="B19" s="59"/>
      <c r="C19" s="22" t="s">
        <v>4</v>
      </c>
      <c r="D19" s="9">
        <v>925400</v>
      </c>
      <c r="E19" s="9">
        <v>0</v>
      </c>
      <c r="F19" s="9">
        <v>923300</v>
      </c>
      <c r="G19" s="9">
        <f t="shared" si="1"/>
        <v>625750.005</v>
      </c>
      <c r="H19" s="9">
        <v>31720</v>
      </c>
      <c r="I19" s="9">
        <v>12560</v>
      </c>
      <c r="J19" s="9">
        <v>392241.72499999998</v>
      </c>
      <c r="K19" s="9">
        <v>167945.02</v>
      </c>
      <c r="L19" s="9">
        <v>0</v>
      </c>
      <c r="M19" s="9">
        <v>4688</v>
      </c>
      <c r="N19" s="9">
        <f>996+263</f>
        <v>1259</v>
      </c>
      <c r="O19" s="9">
        <v>0</v>
      </c>
      <c r="P19" s="9">
        <v>26464.26</v>
      </c>
      <c r="Q19" s="9">
        <v>0</v>
      </c>
      <c r="R19" s="9">
        <v>1432</v>
      </c>
      <c r="S19" s="29">
        <v>276980</v>
      </c>
    </row>
    <row r="20" spans="1:19" x14ac:dyDescent="0.25">
      <c r="A20" s="39"/>
      <c r="B20" s="59"/>
      <c r="C20" s="22" t="s">
        <v>5</v>
      </c>
      <c r="D20" s="9">
        <v>889000</v>
      </c>
      <c r="E20" s="9">
        <v>0</v>
      </c>
      <c r="F20" s="9">
        <v>887300</v>
      </c>
      <c r="G20" s="9">
        <f t="shared" si="1"/>
        <v>597270</v>
      </c>
      <c r="H20" s="9">
        <v>31430</v>
      </c>
      <c r="I20" s="9">
        <v>11868</v>
      </c>
      <c r="J20" s="9">
        <v>359215.35999999999</v>
      </c>
      <c r="K20" s="9">
        <v>184361.23</v>
      </c>
      <c r="L20" s="9">
        <v>0</v>
      </c>
      <c r="M20" s="9">
        <v>4130</v>
      </c>
      <c r="N20" s="9">
        <f>305+220+1215+55</f>
        <v>1795</v>
      </c>
      <c r="O20" s="9">
        <v>0</v>
      </c>
      <c r="P20" s="9">
        <v>14952.41</v>
      </c>
      <c r="Q20" s="9">
        <v>0</v>
      </c>
      <c r="R20" s="9">
        <v>1386</v>
      </c>
      <c r="S20" s="29">
        <v>291761</v>
      </c>
    </row>
    <row r="21" spans="1:19" x14ac:dyDescent="0.25">
      <c r="A21" s="39"/>
      <c r="B21" s="59"/>
      <c r="C21" s="22" t="s">
        <v>6</v>
      </c>
      <c r="D21" s="9">
        <v>886100</v>
      </c>
      <c r="E21" s="9">
        <v>0</v>
      </c>
      <c r="F21" s="9">
        <v>885217</v>
      </c>
      <c r="G21" s="9">
        <f t="shared" si="1"/>
        <v>605599.99999999988</v>
      </c>
      <c r="H21" s="9">
        <v>29726</v>
      </c>
      <c r="I21" s="9">
        <v>11515</v>
      </c>
      <c r="J21" s="9">
        <v>364602.47</v>
      </c>
      <c r="K21" s="9">
        <v>155547.96</v>
      </c>
      <c r="L21" s="9">
        <v>0</v>
      </c>
      <c r="M21" s="9">
        <v>6447</v>
      </c>
      <c r="N21" s="9">
        <f>951+45+253</f>
        <v>1249</v>
      </c>
      <c r="O21" s="9">
        <v>0</v>
      </c>
      <c r="P21" s="9">
        <v>46067.57</v>
      </c>
      <c r="Q21" s="9">
        <v>0</v>
      </c>
      <c r="R21" s="9">
        <v>1960</v>
      </c>
      <c r="S21" s="29">
        <v>280495</v>
      </c>
    </row>
    <row r="22" spans="1:19" x14ac:dyDescent="0.25">
      <c r="A22" s="39"/>
      <c r="B22" s="59"/>
      <c r="C22" s="22" t="s">
        <v>7</v>
      </c>
      <c r="D22" s="9">
        <v>835677</v>
      </c>
      <c r="E22" s="9">
        <v>0</v>
      </c>
      <c r="F22" s="9">
        <v>834843</v>
      </c>
      <c r="G22" s="9">
        <f t="shared" si="1"/>
        <v>562864</v>
      </c>
      <c r="H22" s="9">
        <v>28508</v>
      </c>
      <c r="I22" s="9">
        <v>11032</v>
      </c>
      <c r="J22" s="9">
        <v>355780.63</v>
      </c>
      <c r="K22" s="9">
        <v>156391.01999999999</v>
      </c>
      <c r="L22" s="9">
        <v>0</v>
      </c>
      <c r="M22" s="9">
        <v>4774</v>
      </c>
      <c r="N22" s="9">
        <f>870+410+36+231+56</f>
        <v>1603</v>
      </c>
      <c r="O22" s="9">
        <v>0</v>
      </c>
      <c r="P22" s="9">
        <v>14514.35</v>
      </c>
      <c r="Q22" s="9">
        <v>0</v>
      </c>
      <c r="R22" s="9">
        <v>1293</v>
      </c>
      <c r="S22" s="29">
        <v>182802</v>
      </c>
    </row>
    <row r="23" spans="1:19" x14ac:dyDescent="0.25">
      <c r="A23" s="41" t="s">
        <v>75</v>
      </c>
      <c r="B23" s="60" t="s">
        <v>74</v>
      </c>
      <c r="C23" s="22" t="s">
        <v>0</v>
      </c>
      <c r="D23" s="9">
        <v>302900</v>
      </c>
      <c r="E23" s="9">
        <v>280100</v>
      </c>
      <c r="F23" s="9">
        <v>280100</v>
      </c>
      <c r="G23" s="9">
        <f t="shared" si="1"/>
        <v>280100</v>
      </c>
      <c r="H23" s="9">
        <v>35073</v>
      </c>
      <c r="I23" s="9">
        <v>27</v>
      </c>
      <c r="J23" s="9">
        <v>0</v>
      </c>
      <c r="K23" s="9">
        <v>226700</v>
      </c>
      <c r="L23" s="9">
        <v>0</v>
      </c>
      <c r="M23" s="9">
        <v>1259</v>
      </c>
      <c r="N23" s="9">
        <v>186</v>
      </c>
      <c r="O23" s="9">
        <v>0</v>
      </c>
      <c r="P23" s="9">
        <v>0</v>
      </c>
      <c r="Q23" s="9">
        <v>134</v>
      </c>
      <c r="R23" s="9">
        <v>16748</v>
      </c>
      <c r="S23" s="29">
        <v>22400</v>
      </c>
    </row>
    <row r="24" spans="1:19" x14ac:dyDescent="0.25">
      <c r="A24" s="41"/>
      <c r="B24" s="60"/>
      <c r="C24" s="22" t="s">
        <v>1</v>
      </c>
      <c r="D24" s="9">
        <v>304500</v>
      </c>
      <c r="E24" s="9">
        <v>281600</v>
      </c>
      <c r="F24" s="9">
        <v>281600</v>
      </c>
      <c r="G24" s="9">
        <f t="shared" si="1"/>
        <v>281600</v>
      </c>
      <c r="H24" s="9">
        <v>38370</v>
      </c>
      <c r="I24" s="9">
        <v>30</v>
      </c>
      <c r="J24" s="9">
        <v>0</v>
      </c>
      <c r="K24" s="9">
        <v>224200</v>
      </c>
      <c r="L24" s="9">
        <v>0</v>
      </c>
      <c r="M24" s="9">
        <v>1019</v>
      </c>
      <c r="N24" s="9">
        <v>194</v>
      </c>
      <c r="O24" s="9">
        <v>0</v>
      </c>
      <c r="P24" s="9">
        <v>0</v>
      </c>
      <c r="Q24" s="9">
        <v>152</v>
      </c>
      <c r="R24" s="9">
        <v>17665</v>
      </c>
      <c r="S24" s="29">
        <v>22500</v>
      </c>
    </row>
    <row r="25" spans="1:19" x14ac:dyDescent="0.25">
      <c r="A25" s="41"/>
      <c r="B25" s="60"/>
      <c r="C25" s="22" t="s">
        <v>2</v>
      </c>
      <c r="D25" s="9">
        <v>287000</v>
      </c>
      <c r="E25" s="9">
        <v>250100</v>
      </c>
      <c r="F25" s="9">
        <v>250100</v>
      </c>
      <c r="G25" s="9">
        <f t="shared" si="1"/>
        <v>250100</v>
      </c>
      <c r="H25" s="9">
        <v>32574</v>
      </c>
      <c r="I25" s="9">
        <v>26</v>
      </c>
      <c r="J25" s="9">
        <v>0</v>
      </c>
      <c r="K25" s="9">
        <v>194300</v>
      </c>
      <c r="L25" s="9">
        <v>0</v>
      </c>
      <c r="M25" s="9">
        <v>1349</v>
      </c>
      <c r="N25" s="9">
        <v>265</v>
      </c>
      <c r="O25" s="9">
        <v>0</v>
      </c>
      <c r="P25" s="9">
        <v>0</v>
      </c>
      <c r="Q25" s="9">
        <v>130</v>
      </c>
      <c r="R25" s="9">
        <v>21482</v>
      </c>
      <c r="S25" s="29">
        <v>34900</v>
      </c>
    </row>
    <row r="26" spans="1:19" x14ac:dyDescent="0.25">
      <c r="A26" s="41"/>
      <c r="B26" s="60"/>
      <c r="C26" s="22" t="s">
        <v>3</v>
      </c>
      <c r="D26" s="9">
        <v>283500</v>
      </c>
      <c r="E26" s="9">
        <v>245600</v>
      </c>
      <c r="F26" s="9">
        <v>245600</v>
      </c>
      <c r="G26" s="9">
        <f t="shared" si="1"/>
        <v>245600</v>
      </c>
      <c r="H26" s="9">
        <v>31466</v>
      </c>
      <c r="I26" s="9">
        <v>34</v>
      </c>
      <c r="J26" s="9">
        <v>0</v>
      </c>
      <c r="K26" s="9">
        <v>193700</v>
      </c>
      <c r="L26" s="9">
        <v>0</v>
      </c>
      <c r="M26" s="9">
        <v>608</v>
      </c>
      <c r="N26" s="9">
        <v>247</v>
      </c>
      <c r="O26" s="9">
        <v>0</v>
      </c>
      <c r="P26" s="9">
        <v>0</v>
      </c>
      <c r="Q26" s="9">
        <v>91</v>
      </c>
      <c r="R26" s="9">
        <v>19488</v>
      </c>
      <c r="S26" s="29">
        <v>37500</v>
      </c>
    </row>
    <row r="27" spans="1:19" x14ac:dyDescent="0.25">
      <c r="A27" s="41"/>
      <c r="B27" s="60"/>
      <c r="C27" s="22" t="s">
        <v>4</v>
      </c>
      <c r="D27" s="9">
        <v>287800</v>
      </c>
      <c r="E27" s="9">
        <v>249300</v>
      </c>
      <c r="F27" s="9">
        <v>249300</v>
      </c>
      <c r="G27" s="9">
        <f t="shared" si="1"/>
        <v>249300</v>
      </c>
      <c r="H27" s="9">
        <v>29799</v>
      </c>
      <c r="I27" s="9">
        <v>27</v>
      </c>
      <c r="J27" s="9">
        <v>0</v>
      </c>
      <c r="K27" s="9">
        <v>195300</v>
      </c>
      <c r="L27" s="9">
        <v>0</v>
      </c>
      <c r="M27" s="9">
        <v>907</v>
      </c>
      <c r="N27" s="9">
        <v>356</v>
      </c>
      <c r="O27" s="9">
        <v>0</v>
      </c>
      <c r="P27" s="9">
        <v>0</v>
      </c>
      <c r="Q27" s="9">
        <v>101</v>
      </c>
      <c r="R27" s="9">
        <v>22837</v>
      </c>
      <c r="S27" s="29">
        <v>38100</v>
      </c>
    </row>
    <row r="28" spans="1:19" x14ac:dyDescent="0.25">
      <c r="A28" s="41"/>
      <c r="B28" s="60"/>
      <c r="C28" s="22" t="s">
        <v>5</v>
      </c>
      <c r="D28" s="9">
        <v>261800</v>
      </c>
      <c r="E28" s="9">
        <v>227200</v>
      </c>
      <c r="F28" s="9">
        <v>227200</v>
      </c>
      <c r="G28" s="9">
        <f t="shared" si="1"/>
        <v>227200</v>
      </c>
      <c r="H28" s="9">
        <v>27011</v>
      </c>
      <c r="I28" s="9">
        <v>25</v>
      </c>
      <c r="J28" s="9">
        <v>0</v>
      </c>
      <c r="K28" s="9">
        <v>178900</v>
      </c>
      <c r="L28" s="9">
        <v>0</v>
      </c>
      <c r="M28" s="9">
        <v>919</v>
      </c>
      <c r="N28" s="9">
        <v>364</v>
      </c>
      <c r="O28" s="9">
        <v>0</v>
      </c>
      <c r="P28" s="9">
        <v>0</v>
      </c>
      <c r="Q28" s="9">
        <v>103</v>
      </c>
      <c r="R28" s="9">
        <v>19903</v>
      </c>
      <c r="S28" s="29">
        <v>34200</v>
      </c>
    </row>
    <row r="29" spans="1:19" x14ac:dyDescent="0.25">
      <c r="A29" s="41"/>
      <c r="B29" s="60"/>
      <c r="C29" s="22" t="s">
        <v>6</v>
      </c>
      <c r="D29" s="9">
        <v>264100</v>
      </c>
      <c r="E29" s="9">
        <v>228700</v>
      </c>
      <c r="F29" s="9">
        <v>228700</v>
      </c>
      <c r="G29" s="9">
        <f t="shared" si="1"/>
        <v>228700</v>
      </c>
      <c r="H29" s="9">
        <v>27108</v>
      </c>
      <c r="I29" s="9">
        <v>21</v>
      </c>
      <c r="J29" s="9">
        <v>0</v>
      </c>
      <c r="K29" s="9">
        <v>182951</v>
      </c>
      <c r="L29" s="9">
        <v>0</v>
      </c>
      <c r="M29" s="9">
        <v>900</v>
      </c>
      <c r="N29" s="9">
        <v>402</v>
      </c>
      <c r="O29" s="9">
        <v>0</v>
      </c>
      <c r="P29" s="9">
        <v>8856</v>
      </c>
      <c r="Q29" s="9">
        <v>103</v>
      </c>
      <c r="R29" s="9">
        <v>8380</v>
      </c>
      <c r="S29" s="29">
        <v>35000</v>
      </c>
    </row>
    <row r="30" spans="1:19" x14ac:dyDescent="0.25">
      <c r="A30" s="41"/>
      <c r="B30" s="60"/>
      <c r="C30" s="22" t="s">
        <v>7</v>
      </c>
      <c r="D30" s="9">
        <v>247800</v>
      </c>
      <c r="E30" s="9">
        <v>214500</v>
      </c>
      <c r="F30" s="9">
        <v>214500</v>
      </c>
      <c r="G30" s="9">
        <f t="shared" si="1"/>
        <v>214500</v>
      </c>
      <c r="H30" s="9">
        <v>22328</v>
      </c>
      <c r="I30" s="9">
        <v>19</v>
      </c>
      <c r="J30" s="9">
        <v>0</v>
      </c>
      <c r="K30" s="9">
        <v>170600</v>
      </c>
      <c r="L30" s="9">
        <v>0</v>
      </c>
      <c r="M30" s="9">
        <v>1524</v>
      </c>
      <c r="N30" s="9">
        <v>431</v>
      </c>
      <c r="O30" s="9">
        <v>0</v>
      </c>
      <c r="P30" s="9">
        <v>10737</v>
      </c>
      <c r="Q30" s="9">
        <v>118</v>
      </c>
      <c r="R30" s="9">
        <v>8762</v>
      </c>
      <c r="S30" s="29">
        <v>32900</v>
      </c>
    </row>
    <row r="31" spans="1:19" x14ac:dyDescent="0.25">
      <c r="A31" s="39" t="s">
        <v>30</v>
      </c>
      <c r="B31" s="59" t="s">
        <v>76</v>
      </c>
      <c r="C31" s="22" t="s">
        <v>0</v>
      </c>
      <c r="D31" s="9">
        <v>925303</v>
      </c>
      <c r="E31" s="9">
        <v>925303</v>
      </c>
      <c r="F31" s="9">
        <v>914183</v>
      </c>
      <c r="G31" s="9">
        <f t="shared" ref="G31:G37" si="2">H31+J31+K31+L31+M31+N31+O31+P31+Q31+R31</f>
        <v>774161</v>
      </c>
      <c r="H31" s="9">
        <v>21910</v>
      </c>
      <c r="I31" s="9">
        <v>5750</v>
      </c>
      <c r="J31" s="9">
        <v>339703</v>
      </c>
      <c r="K31" s="9">
        <v>321827</v>
      </c>
      <c r="L31" s="9">
        <v>0</v>
      </c>
      <c r="M31" s="9">
        <v>1195</v>
      </c>
      <c r="N31" s="9">
        <v>412</v>
      </c>
      <c r="O31" s="9">
        <v>0</v>
      </c>
      <c r="P31" s="9">
        <v>89114</v>
      </c>
      <c r="Q31" s="9">
        <v>0</v>
      </c>
      <c r="R31" s="9">
        <v>0</v>
      </c>
      <c r="S31" s="29">
        <v>151145</v>
      </c>
    </row>
    <row r="32" spans="1:19" x14ac:dyDescent="0.25">
      <c r="A32" s="39"/>
      <c r="B32" s="59"/>
      <c r="C32" s="22" t="s">
        <v>1</v>
      </c>
      <c r="D32" s="9">
        <v>959283</v>
      </c>
      <c r="E32" s="9">
        <v>959283</v>
      </c>
      <c r="F32" s="9">
        <v>947772</v>
      </c>
      <c r="G32" s="9">
        <f t="shared" si="2"/>
        <v>775836</v>
      </c>
      <c r="H32" s="9">
        <v>21906</v>
      </c>
      <c r="I32" s="9">
        <v>5745</v>
      </c>
      <c r="J32" s="9">
        <v>335562</v>
      </c>
      <c r="K32" s="9">
        <v>312445</v>
      </c>
      <c r="L32" s="9">
        <v>0</v>
      </c>
      <c r="M32" s="9">
        <v>1151</v>
      </c>
      <c r="N32" s="9">
        <v>418</v>
      </c>
      <c r="O32" s="9">
        <v>0</v>
      </c>
      <c r="P32" s="9">
        <v>104354</v>
      </c>
      <c r="Q32" s="9">
        <v>0</v>
      </c>
      <c r="R32" s="9">
        <v>0</v>
      </c>
      <c r="S32" s="29">
        <v>183447</v>
      </c>
    </row>
    <row r="33" spans="1:19" x14ac:dyDescent="0.25">
      <c r="A33" s="39"/>
      <c r="B33" s="59"/>
      <c r="C33" s="22" t="s">
        <v>2</v>
      </c>
      <c r="D33" s="9">
        <v>945440</v>
      </c>
      <c r="E33" s="9">
        <v>945440</v>
      </c>
      <c r="F33" s="9">
        <v>934070</v>
      </c>
      <c r="G33" s="9">
        <f t="shared" si="2"/>
        <v>736884</v>
      </c>
      <c r="H33" s="9">
        <v>22743</v>
      </c>
      <c r="I33" s="9">
        <v>4930</v>
      </c>
      <c r="J33" s="9">
        <v>326136</v>
      </c>
      <c r="K33" s="9">
        <v>281888</v>
      </c>
      <c r="L33" s="9">
        <v>0</v>
      </c>
      <c r="M33" s="9">
        <v>862</v>
      </c>
      <c r="N33" s="9">
        <v>403</v>
      </c>
      <c r="O33" s="9">
        <v>0</v>
      </c>
      <c r="P33" s="9">
        <v>104852</v>
      </c>
      <c r="Q33" s="9">
        <v>0</v>
      </c>
      <c r="R33" s="9">
        <v>0</v>
      </c>
      <c r="S33" s="29">
        <v>208556</v>
      </c>
    </row>
    <row r="34" spans="1:19" x14ac:dyDescent="0.25">
      <c r="A34" s="39"/>
      <c r="B34" s="59"/>
      <c r="C34" s="22" t="s">
        <v>3</v>
      </c>
      <c r="D34" s="9">
        <v>874314</v>
      </c>
      <c r="E34" s="9">
        <v>874314</v>
      </c>
      <c r="F34" s="9">
        <v>863622</v>
      </c>
      <c r="G34" s="9">
        <f t="shared" si="2"/>
        <v>724365</v>
      </c>
      <c r="H34" s="9">
        <v>15867</v>
      </c>
      <c r="I34" s="9">
        <v>2605</v>
      </c>
      <c r="J34" s="9">
        <v>327055</v>
      </c>
      <c r="K34" s="9">
        <v>286060</v>
      </c>
      <c r="L34" s="9">
        <v>0</v>
      </c>
      <c r="M34" s="9">
        <v>960</v>
      </c>
      <c r="N34" s="9">
        <v>448</v>
      </c>
      <c r="O34" s="9">
        <v>0</v>
      </c>
      <c r="P34" s="9">
        <v>93975</v>
      </c>
      <c r="Q34" s="9">
        <v>0</v>
      </c>
      <c r="R34" s="9">
        <v>0</v>
      </c>
      <c r="S34" s="29">
        <v>149949</v>
      </c>
    </row>
    <row r="35" spans="1:19" x14ac:dyDescent="0.25">
      <c r="A35" s="39"/>
      <c r="B35" s="59"/>
      <c r="C35" s="22" t="s">
        <v>4</v>
      </c>
      <c r="D35" s="9">
        <v>856650</v>
      </c>
      <c r="E35" s="9">
        <v>856650</v>
      </c>
      <c r="F35" s="9">
        <v>846179</v>
      </c>
      <c r="G35" s="9">
        <f t="shared" si="2"/>
        <v>718160</v>
      </c>
      <c r="H35" s="9">
        <v>20105</v>
      </c>
      <c r="I35" s="9">
        <v>4210</v>
      </c>
      <c r="J35" s="9">
        <v>318772</v>
      </c>
      <c r="K35" s="9">
        <v>297594</v>
      </c>
      <c r="L35" s="9">
        <v>0</v>
      </c>
      <c r="M35" s="9">
        <v>1202</v>
      </c>
      <c r="N35" s="9">
        <v>375</v>
      </c>
      <c r="O35" s="9">
        <v>0</v>
      </c>
      <c r="P35" s="9">
        <v>80112</v>
      </c>
      <c r="Q35" s="9">
        <v>0</v>
      </c>
      <c r="R35" s="9">
        <v>0</v>
      </c>
      <c r="S35" s="29">
        <v>138490</v>
      </c>
    </row>
    <row r="36" spans="1:19" x14ac:dyDescent="0.25">
      <c r="A36" s="39"/>
      <c r="B36" s="59"/>
      <c r="C36" s="22" t="s">
        <v>5</v>
      </c>
      <c r="D36" s="9">
        <v>895330</v>
      </c>
      <c r="E36" s="9">
        <v>895330</v>
      </c>
      <c r="F36" s="9">
        <v>884600</v>
      </c>
      <c r="G36" s="9">
        <f t="shared" si="2"/>
        <v>701237</v>
      </c>
      <c r="H36" s="9">
        <v>20655</v>
      </c>
      <c r="I36" s="9">
        <v>5350</v>
      </c>
      <c r="J36" s="9">
        <v>296265</v>
      </c>
      <c r="K36" s="9">
        <v>314553</v>
      </c>
      <c r="L36" s="9">
        <v>0</v>
      </c>
      <c r="M36" s="9">
        <v>893</v>
      </c>
      <c r="N36" s="9">
        <v>380</v>
      </c>
      <c r="O36" s="9">
        <v>0</v>
      </c>
      <c r="P36" s="9">
        <v>68491</v>
      </c>
      <c r="Q36" s="9">
        <v>0</v>
      </c>
      <c r="R36" s="9">
        <v>0</v>
      </c>
      <c r="S36" s="29">
        <v>194093</v>
      </c>
    </row>
    <row r="37" spans="1:19" x14ac:dyDescent="0.25">
      <c r="A37" s="39"/>
      <c r="B37" s="59"/>
      <c r="C37" s="22" t="s">
        <v>6</v>
      </c>
      <c r="D37" s="9">
        <v>910410</v>
      </c>
      <c r="E37" s="9">
        <v>910410</v>
      </c>
      <c r="F37" s="9">
        <v>899497</v>
      </c>
      <c r="G37" s="9">
        <f t="shared" si="2"/>
        <v>687185</v>
      </c>
      <c r="H37" s="9">
        <v>17627</v>
      </c>
      <c r="I37" s="9">
        <v>3571</v>
      </c>
      <c r="J37" s="9">
        <v>297340</v>
      </c>
      <c r="K37" s="9">
        <v>300617</v>
      </c>
      <c r="L37" s="9">
        <v>0</v>
      </c>
      <c r="M37" s="9">
        <v>821</v>
      </c>
      <c r="N37" s="9">
        <v>550</v>
      </c>
      <c r="O37" s="9">
        <v>0</v>
      </c>
      <c r="P37" s="9">
        <v>70230</v>
      </c>
      <c r="Q37" s="9">
        <v>0</v>
      </c>
      <c r="R37" s="9">
        <v>0</v>
      </c>
      <c r="S37" s="29">
        <v>223225</v>
      </c>
    </row>
    <row r="38" spans="1:19" x14ac:dyDescent="0.25">
      <c r="A38" s="39"/>
      <c r="B38" s="59"/>
      <c r="C38" s="22" t="s">
        <v>7</v>
      </c>
      <c r="D38" s="9">
        <v>856798</v>
      </c>
      <c r="E38" s="9">
        <v>856798</v>
      </c>
      <c r="F38" s="9">
        <v>846531</v>
      </c>
      <c r="G38" s="9">
        <f t="shared" si="1"/>
        <v>681175</v>
      </c>
      <c r="H38" s="9">
        <v>19980</v>
      </c>
      <c r="I38" s="9">
        <v>3641</v>
      </c>
      <c r="J38" s="9">
        <v>294623</v>
      </c>
      <c r="K38" s="9">
        <v>297855</v>
      </c>
      <c r="L38" s="9">
        <v>0</v>
      </c>
      <c r="M38" s="9">
        <v>2390</v>
      </c>
      <c r="N38" s="9">
        <v>423</v>
      </c>
      <c r="O38" s="9">
        <v>0</v>
      </c>
      <c r="P38" s="9">
        <v>65904</v>
      </c>
      <c r="Q38" s="9">
        <v>0</v>
      </c>
      <c r="R38" s="9">
        <v>0</v>
      </c>
      <c r="S38" s="29">
        <v>175623</v>
      </c>
    </row>
    <row r="39" spans="1:19" x14ac:dyDescent="0.25">
      <c r="A39" s="39" t="s">
        <v>61</v>
      </c>
      <c r="B39" s="59" t="s">
        <v>62</v>
      </c>
      <c r="C39" s="22" t="s">
        <v>0</v>
      </c>
      <c r="D39" s="9">
        <v>0</v>
      </c>
      <c r="E39" s="9">
        <v>0</v>
      </c>
      <c r="F39" s="9">
        <v>0</v>
      </c>
      <c r="G39" s="9">
        <f t="shared" si="1"/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9">
        <v>0</v>
      </c>
      <c r="S39" s="29">
        <v>0</v>
      </c>
    </row>
    <row r="40" spans="1:19" x14ac:dyDescent="0.25">
      <c r="A40" s="39"/>
      <c r="B40" s="59"/>
      <c r="C40" s="22" t="s">
        <v>1</v>
      </c>
      <c r="D40" s="9">
        <v>0</v>
      </c>
      <c r="E40" s="9">
        <v>0</v>
      </c>
      <c r="F40" s="9">
        <v>0</v>
      </c>
      <c r="G40" s="9">
        <f t="shared" si="1"/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0</v>
      </c>
      <c r="S40" s="29">
        <v>0</v>
      </c>
    </row>
    <row r="41" spans="1:19" x14ac:dyDescent="0.25">
      <c r="A41" s="39"/>
      <c r="B41" s="59"/>
      <c r="C41" s="22" t="s">
        <v>2</v>
      </c>
      <c r="D41" s="9">
        <v>0</v>
      </c>
      <c r="E41" s="9">
        <v>0</v>
      </c>
      <c r="F41" s="9">
        <v>0</v>
      </c>
      <c r="G41" s="9">
        <f t="shared" si="1"/>
        <v>0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9">
        <v>0</v>
      </c>
      <c r="S41" s="29">
        <v>0</v>
      </c>
    </row>
    <row r="42" spans="1:19" x14ac:dyDescent="0.25">
      <c r="A42" s="39"/>
      <c r="B42" s="59"/>
      <c r="C42" s="22" t="s">
        <v>3</v>
      </c>
      <c r="D42" s="9">
        <v>0</v>
      </c>
      <c r="E42" s="9">
        <v>0</v>
      </c>
      <c r="F42" s="9">
        <v>0</v>
      </c>
      <c r="G42" s="9">
        <f t="shared" si="1"/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29">
        <v>0</v>
      </c>
    </row>
    <row r="43" spans="1:19" x14ac:dyDescent="0.25">
      <c r="A43" s="39"/>
      <c r="B43" s="59"/>
      <c r="C43" s="22" t="s">
        <v>4</v>
      </c>
      <c r="D43" s="9">
        <v>0</v>
      </c>
      <c r="E43" s="9">
        <v>0</v>
      </c>
      <c r="F43" s="9">
        <v>0</v>
      </c>
      <c r="G43" s="9">
        <f t="shared" si="1"/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29">
        <v>0</v>
      </c>
    </row>
    <row r="44" spans="1:19" x14ac:dyDescent="0.25">
      <c r="A44" s="39"/>
      <c r="B44" s="59"/>
      <c r="C44" s="22" t="s">
        <v>5</v>
      </c>
      <c r="D44" s="9">
        <v>155100</v>
      </c>
      <c r="E44" s="9">
        <v>0</v>
      </c>
      <c r="F44" s="9">
        <v>121312.6</v>
      </c>
      <c r="G44" s="9">
        <f>H44+J44+K44+L44+M44+N44+O44+P44+Q44+R44</f>
        <v>121312.6</v>
      </c>
      <c r="H44" s="9">
        <v>12610.5</v>
      </c>
      <c r="I44" s="9">
        <v>12610.5</v>
      </c>
      <c r="J44" s="9">
        <v>102780.8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9">
        <v>5921.3</v>
      </c>
      <c r="Q44" s="9">
        <v>0</v>
      </c>
      <c r="R44" s="9">
        <v>0</v>
      </c>
      <c r="S44" s="29">
        <v>29000</v>
      </c>
    </row>
    <row r="45" spans="1:19" x14ac:dyDescent="0.25">
      <c r="A45" s="39"/>
      <c r="B45" s="59"/>
      <c r="C45" s="22" t="s">
        <v>6</v>
      </c>
      <c r="D45" s="9">
        <v>176000</v>
      </c>
      <c r="E45" s="9">
        <v>0</v>
      </c>
      <c r="F45" s="9">
        <v>138191.9</v>
      </c>
      <c r="G45" s="9">
        <f>H45+J45+K45+L45+M45+N45+O45+P45+Q45+R45</f>
        <v>138191.19</v>
      </c>
      <c r="H45" s="9">
        <v>13573.86</v>
      </c>
      <c r="I45" s="9">
        <v>13573.86</v>
      </c>
      <c r="J45" s="9">
        <v>117588.33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7029</v>
      </c>
      <c r="Q45" s="9">
        <v>0</v>
      </c>
      <c r="R45" s="9">
        <v>0</v>
      </c>
      <c r="S45" s="29">
        <v>33000</v>
      </c>
    </row>
    <row r="46" spans="1:19" x14ac:dyDescent="0.25">
      <c r="A46" s="39"/>
      <c r="B46" s="59"/>
      <c r="C46" s="22" t="s">
        <v>7</v>
      </c>
      <c r="D46" s="9">
        <v>187600</v>
      </c>
      <c r="E46" s="9">
        <v>0</v>
      </c>
      <c r="F46" s="9">
        <v>144771.79999999999</v>
      </c>
      <c r="G46" s="9">
        <f t="shared" si="1"/>
        <v>144771.81</v>
      </c>
      <c r="H46" s="9">
        <v>12542.99</v>
      </c>
      <c r="I46" s="9">
        <v>12542.99</v>
      </c>
      <c r="J46" s="9">
        <v>124798.82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7430</v>
      </c>
      <c r="Q46" s="9">
        <v>0</v>
      </c>
      <c r="R46" s="9">
        <v>0</v>
      </c>
      <c r="S46" s="29">
        <v>38000</v>
      </c>
    </row>
    <row r="47" spans="1:19" x14ac:dyDescent="0.25">
      <c r="A47" s="39" t="s">
        <v>77</v>
      </c>
      <c r="B47" s="59" t="s">
        <v>66</v>
      </c>
      <c r="C47" s="22" t="s">
        <v>0</v>
      </c>
      <c r="D47" s="9">
        <v>213956</v>
      </c>
      <c r="E47" s="9">
        <v>213956</v>
      </c>
      <c r="F47" s="9">
        <v>124840</v>
      </c>
      <c r="G47" s="9">
        <f t="shared" ref="G47:G63" si="3">H47+J47+K47+L47+M47+N47+O47+P47+Q47+R47</f>
        <v>124840</v>
      </c>
      <c r="H47" s="9">
        <v>5820</v>
      </c>
      <c r="I47" s="9">
        <v>0</v>
      </c>
      <c r="J47" s="9">
        <v>0</v>
      </c>
      <c r="K47" s="9">
        <v>119020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  <c r="R47" s="9">
        <v>0</v>
      </c>
      <c r="S47" s="29">
        <v>89116</v>
      </c>
    </row>
    <row r="48" spans="1:19" x14ac:dyDescent="0.25">
      <c r="A48" s="39"/>
      <c r="B48" s="59"/>
      <c r="C48" s="22" t="s">
        <v>1</v>
      </c>
      <c r="D48" s="9">
        <v>193845</v>
      </c>
      <c r="E48" s="9">
        <v>193845</v>
      </c>
      <c r="F48" s="9">
        <v>104900</v>
      </c>
      <c r="G48" s="9">
        <f t="shared" si="3"/>
        <v>104900</v>
      </c>
      <c r="H48" s="9">
        <v>4100</v>
      </c>
      <c r="I48" s="9">
        <v>0</v>
      </c>
      <c r="J48" s="9">
        <v>0</v>
      </c>
      <c r="K48" s="9">
        <v>100800</v>
      </c>
      <c r="L48" s="9">
        <v>0</v>
      </c>
      <c r="M48" s="9">
        <v>0</v>
      </c>
      <c r="N48" s="9">
        <v>0</v>
      </c>
      <c r="O48" s="9">
        <v>0</v>
      </c>
      <c r="P48" s="9">
        <v>0</v>
      </c>
      <c r="Q48" s="9">
        <v>0</v>
      </c>
      <c r="R48" s="9">
        <v>0</v>
      </c>
      <c r="S48" s="29">
        <v>88945</v>
      </c>
    </row>
    <row r="49" spans="1:19" x14ac:dyDescent="0.25">
      <c r="A49" s="39"/>
      <c r="B49" s="59"/>
      <c r="C49" s="22" t="s">
        <v>2</v>
      </c>
      <c r="D49" s="9">
        <v>169456</v>
      </c>
      <c r="E49" s="9">
        <v>169456</v>
      </c>
      <c r="F49" s="9">
        <v>88290</v>
      </c>
      <c r="G49" s="9">
        <f t="shared" si="3"/>
        <v>88290</v>
      </c>
      <c r="H49" s="9">
        <v>3206</v>
      </c>
      <c r="I49" s="9">
        <v>0</v>
      </c>
      <c r="J49" s="9">
        <v>0</v>
      </c>
      <c r="K49" s="9">
        <v>85084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  <c r="R49" s="9">
        <v>0</v>
      </c>
      <c r="S49" s="29">
        <v>81166</v>
      </c>
    </row>
    <row r="50" spans="1:19" x14ac:dyDescent="0.25">
      <c r="A50" s="39"/>
      <c r="B50" s="59"/>
      <c r="C50" s="22" t="s">
        <v>3</v>
      </c>
      <c r="D50" s="9">
        <v>156720</v>
      </c>
      <c r="E50" s="9">
        <v>156720</v>
      </c>
      <c r="F50" s="9">
        <v>86720</v>
      </c>
      <c r="G50" s="9">
        <f t="shared" si="3"/>
        <v>86720</v>
      </c>
      <c r="H50" s="9">
        <v>2730</v>
      </c>
      <c r="I50" s="9">
        <v>0</v>
      </c>
      <c r="J50" s="9">
        <v>0</v>
      </c>
      <c r="K50" s="9">
        <v>83990</v>
      </c>
      <c r="L50" s="9">
        <v>0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  <c r="R50" s="9">
        <v>0</v>
      </c>
      <c r="S50" s="29">
        <v>70000</v>
      </c>
    </row>
    <row r="51" spans="1:19" x14ac:dyDescent="0.25">
      <c r="A51" s="39"/>
      <c r="B51" s="59"/>
      <c r="C51" s="22" t="s">
        <v>4</v>
      </c>
      <c r="D51" s="9">
        <v>98046</v>
      </c>
      <c r="E51" s="9">
        <v>98046</v>
      </c>
      <c r="F51" s="9">
        <v>75420</v>
      </c>
      <c r="G51" s="9">
        <f t="shared" si="3"/>
        <v>75420</v>
      </c>
      <c r="H51" s="9">
        <v>5160</v>
      </c>
      <c r="I51" s="9">
        <v>0</v>
      </c>
      <c r="J51" s="9">
        <v>0</v>
      </c>
      <c r="K51" s="9">
        <v>70260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  <c r="R51" s="9">
        <v>0</v>
      </c>
      <c r="S51" s="29">
        <v>22626</v>
      </c>
    </row>
    <row r="52" spans="1:19" x14ac:dyDescent="0.25">
      <c r="A52" s="39"/>
      <c r="B52" s="59"/>
      <c r="C52" s="22" t="s">
        <v>5</v>
      </c>
      <c r="D52" s="9">
        <v>191524</v>
      </c>
      <c r="E52" s="9">
        <v>191524</v>
      </c>
      <c r="F52" s="9">
        <v>98359</v>
      </c>
      <c r="G52" s="9">
        <f t="shared" si="3"/>
        <v>98359</v>
      </c>
      <c r="H52" s="9">
        <v>4688</v>
      </c>
      <c r="I52" s="9">
        <v>0</v>
      </c>
      <c r="J52" s="9">
        <v>0</v>
      </c>
      <c r="K52" s="9">
        <v>93671</v>
      </c>
      <c r="L52" s="9">
        <v>0</v>
      </c>
      <c r="M52" s="9">
        <v>0</v>
      </c>
      <c r="N52" s="9">
        <v>0</v>
      </c>
      <c r="O52" s="9">
        <v>0</v>
      </c>
      <c r="P52" s="9">
        <v>0</v>
      </c>
      <c r="Q52" s="9">
        <v>0</v>
      </c>
      <c r="R52" s="9">
        <v>0</v>
      </c>
      <c r="S52" s="29">
        <v>93165</v>
      </c>
    </row>
    <row r="53" spans="1:19" x14ac:dyDescent="0.25">
      <c r="A53" s="39"/>
      <c r="B53" s="59"/>
      <c r="C53" s="22" t="s">
        <v>6</v>
      </c>
      <c r="D53" s="9">
        <v>203446</v>
      </c>
      <c r="E53" s="9">
        <v>203446</v>
      </c>
      <c r="F53" s="9">
        <v>95677</v>
      </c>
      <c r="G53" s="9">
        <f t="shared" si="3"/>
        <v>95677</v>
      </c>
      <c r="H53" s="9">
        <v>6490</v>
      </c>
      <c r="I53" s="9">
        <v>0</v>
      </c>
      <c r="J53" s="9">
        <v>0</v>
      </c>
      <c r="K53" s="9">
        <v>89187</v>
      </c>
      <c r="L53" s="9">
        <v>0</v>
      </c>
      <c r="M53" s="9">
        <v>0</v>
      </c>
      <c r="N53" s="9">
        <v>0</v>
      </c>
      <c r="O53" s="9">
        <v>0</v>
      </c>
      <c r="P53" s="9">
        <v>0</v>
      </c>
      <c r="Q53" s="9">
        <v>0</v>
      </c>
      <c r="R53" s="9">
        <v>0</v>
      </c>
      <c r="S53" s="29">
        <v>107769</v>
      </c>
    </row>
    <row r="54" spans="1:19" x14ac:dyDescent="0.25">
      <c r="A54" s="39"/>
      <c r="B54" s="59"/>
      <c r="C54" s="22" t="s">
        <v>7</v>
      </c>
      <c r="D54" s="9">
        <v>190603</v>
      </c>
      <c r="E54" s="9">
        <v>190603</v>
      </c>
      <c r="F54" s="9">
        <v>92335</v>
      </c>
      <c r="G54" s="9">
        <f t="shared" si="3"/>
        <v>92335</v>
      </c>
      <c r="H54" s="9">
        <v>5201</v>
      </c>
      <c r="I54" s="9">
        <v>0</v>
      </c>
      <c r="J54" s="9">
        <v>0</v>
      </c>
      <c r="K54" s="9">
        <v>87134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  <c r="R54" s="9">
        <v>0</v>
      </c>
      <c r="S54" s="29">
        <v>98267</v>
      </c>
    </row>
    <row r="55" spans="1:19" x14ac:dyDescent="0.25">
      <c r="A55" s="39" t="s">
        <v>33</v>
      </c>
      <c r="B55" s="59" t="s">
        <v>34</v>
      </c>
      <c r="C55" s="22" t="s">
        <v>0</v>
      </c>
      <c r="D55" s="9">
        <v>100791</v>
      </c>
      <c r="E55" s="9">
        <v>0</v>
      </c>
      <c r="F55" s="9">
        <v>97856</v>
      </c>
      <c r="G55" s="9">
        <f t="shared" si="3"/>
        <v>97856</v>
      </c>
      <c r="H55" s="9">
        <v>728</v>
      </c>
      <c r="I55" s="9">
        <v>0</v>
      </c>
      <c r="J55" s="9">
        <v>46726</v>
      </c>
      <c r="K55" s="9">
        <v>28486</v>
      </c>
      <c r="L55" s="9">
        <v>0</v>
      </c>
      <c r="M55" s="9">
        <v>0</v>
      </c>
      <c r="N55" s="9">
        <v>0</v>
      </c>
      <c r="O55" s="9">
        <v>0</v>
      </c>
      <c r="P55" s="9">
        <v>21916</v>
      </c>
      <c r="Q55" s="9">
        <v>0</v>
      </c>
      <c r="R55" s="9">
        <v>0</v>
      </c>
      <c r="S55" s="29">
        <v>2935</v>
      </c>
    </row>
    <row r="56" spans="1:19" x14ac:dyDescent="0.25">
      <c r="A56" s="39"/>
      <c r="B56" s="59"/>
      <c r="C56" s="22" t="s">
        <v>1</v>
      </c>
      <c r="D56" s="9">
        <v>100055</v>
      </c>
      <c r="E56" s="9">
        <v>0</v>
      </c>
      <c r="F56" s="9">
        <v>97141</v>
      </c>
      <c r="G56" s="9">
        <f t="shared" si="3"/>
        <v>97141</v>
      </c>
      <c r="H56" s="9">
        <v>8702</v>
      </c>
      <c r="I56" s="9">
        <v>0</v>
      </c>
      <c r="J56" s="9">
        <v>44086</v>
      </c>
      <c r="K56" s="9">
        <v>27165</v>
      </c>
      <c r="L56" s="9">
        <v>0</v>
      </c>
      <c r="M56" s="9">
        <v>0</v>
      </c>
      <c r="N56" s="9">
        <v>0</v>
      </c>
      <c r="O56" s="9">
        <v>0</v>
      </c>
      <c r="P56" s="9">
        <v>17188</v>
      </c>
      <c r="Q56" s="9">
        <v>0</v>
      </c>
      <c r="R56" s="9">
        <v>0</v>
      </c>
      <c r="S56" s="29">
        <v>2914</v>
      </c>
    </row>
    <row r="57" spans="1:19" x14ac:dyDescent="0.25">
      <c r="A57" s="39"/>
      <c r="B57" s="59"/>
      <c r="C57" s="22" t="s">
        <v>2</v>
      </c>
      <c r="D57" s="9">
        <v>89881</v>
      </c>
      <c r="E57" s="9">
        <v>0</v>
      </c>
      <c r="F57" s="9">
        <v>87264</v>
      </c>
      <c r="G57" s="9">
        <f t="shared" si="3"/>
        <v>87264</v>
      </c>
      <c r="H57" s="9">
        <v>8534</v>
      </c>
      <c r="I57" s="9">
        <v>0</v>
      </c>
      <c r="J57" s="9">
        <v>39804</v>
      </c>
      <c r="K57" s="9">
        <v>24254</v>
      </c>
      <c r="L57" s="9">
        <v>0</v>
      </c>
      <c r="M57" s="9">
        <v>0</v>
      </c>
      <c r="N57" s="9">
        <v>0</v>
      </c>
      <c r="O57" s="9">
        <v>0</v>
      </c>
      <c r="P57" s="9">
        <v>14672</v>
      </c>
      <c r="Q57" s="9">
        <v>0</v>
      </c>
      <c r="R57" s="9">
        <v>0</v>
      </c>
      <c r="S57" s="29">
        <v>2617</v>
      </c>
    </row>
    <row r="58" spans="1:19" x14ac:dyDescent="0.25">
      <c r="A58" s="39"/>
      <c r="B58" s="59"/>
      <c r="C58" s="22" t="s">
        <v>3</v>
      </c>
      <c r="D58" s="9">
        <v>106491</v>
      </c>
      <c r="E58" s="9">
        <v>0</v>
      </c>
      <c r="F58" s="9">
        <v>103390</v>
      </c>
      <c r="G58" s="9">
        <f t="shared" si="3"/>
        <v>103390</v>
      </c>
      <c r="H58" s="9">
        <v>14449</v>
      </c>
      <c r="I58" s="9">
        <v>0</v>
      </c>
      <c r="J58" s="9">
        <v>43344</v>
      </c>
      <c r="K58" s="9">
        <v>29730</v>
      </c>
      <c r="L58" s="9">
        <v>0</v>
      </c>
      <c r="M58" s="9">
        <v>0</v>
      </c>
      <c r="N58" s="9">
        <v>0</v>
      </c>
      <c r="O58" s="9">
        <v>0</v>
      </c>
      <c r="P58" s="9">
        <v>15867</v>
      </c>
      <c r="Q58" s="9">
        <v>0</v>
      </c>
      <c r="R58" s="9">
        <v>0</v>
      </c>
      <c r="S58" s="29">
        <v>3101</v>
      </c>
    </row>
    <row r="59" spans="1:19" x14ac:dyDescent="0.25">
      <c r="A59" s="39"/>
      <c r="B59" s="59"/>
      <c r="C59" s="22" t="s">
        <v>4</v>
      </c>
      <c r="D59" s="9">
        <v>103408</v>
      </c>
      <c r="E59" s="9">
        <v>0</v>
      </c>
      <c r="F59" s="9">
        <v>100397</v>
      </c>
      <c r="G59" s="9">
        <f t="shared" si="3"/>
        <v>100397</v>
      </c>
      <c r="H59" s="9">
        <v>9911</v>
      </c>
      <c r="I59" s="9">
        <v>0</v>
      </c>
      <c r="J59" s="9">
        <v>43171</v>
      </c>
      <c r="K59" s="9">
        <v>30672</v>
      </c>
      <c r="L59" s="9">
        <v>0</v>
      </c>
      <c r="M59" s="9">
        <v>0</v>
      </c>
      <c r="N59" s="9">
        <v>0</v>
      </c>
      <c r="O59" s="9">
        <v>0</v>
      </c>
      <c r="P59" s="9">
        <v>16643</v>
      </c>
      <c r="Q59" s="9">
        <v>0</v>
      </c>
      <c r="R59" s="9">
        <v>0</v>
      </c>
      <c r="S59" s="29">
        <v>3011</v>
      </c>
    </row>
    <row r="60" spans="1:19" x14ac:dyDescent="0.25">
      <c r="A60" s="39"/>
      <c r="B60" s="59"/>
      <c r="C60" s="22" t="s">
        <v>5</v>
      </c>
      <c r="D60" s="9">
        <v>103193</v>
      </c>
      <c r="E60" s="9">
        <v>0</v>
      </c>
      <c r="F60" s="9">
        <v>100178</v>
      </c>
      <c r="G60" s="9">
        <f t="shared" si="3"/>
        <v>100178</v>
      </c>
      <c r="H60" s="9">
        <v>17724</v>
      </c>
      <c r="I60" s="9">
        <v>0</v>
      </c>
      <c r="J60" s="9">
        <v>36788</v>
      </c>
      <c r="K60" s="9">
        <v>30825</v>
      </c>
      <c r="L60" s="9">
        <v>0</v>
      </c>
      <c r="M60" s="9">
        <v>0</v>
      </c>
      <c r="N60" s="9">
        <v>0</v>
      </c>
      <c r="O60" s="9">
        <v>0</v>
      </c>
      <c r="P60" s="9">
        <v>14841</v>
      </c>
      <c r="Q60" s="9">
        <v>0</v>
      </c>
      <c r="R60" s="9">
        <v>0</v>
      </c>
      <c r="S60" s="29">
        <v>3005</v>
      </c>
    </row>
    <row r="61" spans="1:19" x14ac:dyDescent="0.25">
      <c r="A61" s="39"/>
      <c r="B61" s="59"/>
      <c r="C61" s="22" t="s">
        <v>6</v>
      </c>
      <c r="D61" s="9">
        <v>94171</v>
      </c>
      <c r="E61" s="9">
        <v>0</v>
      </c>
      <c r="F61" s="9">
        <v>91429</v>
      </c>
      <c r="G61" s="9">
        <f t="shared" si="3"/>
        <v>91429</v>
      </c>
      <c r="H61" s="9">
        <v>14587</v>
      </c>
      <c r="I61" s="9">
        <v>0</v>
      </c>
      <c r="J61" s="9">
        <v>32289</v>
      </c>
      <c r="K61" s="9">
        <v>28386</v>
      </c>
      <c r="L61" s="9">
        <v>0</v>
      </c>
      <c r="M61" s="9">
        <v>0</v>
      </c>
      <c r="N61" s="9">
        <v>0</v>
      </c>
      <c r="O61" s="9">
        <v>0</v>
      </c>
      <c r="P61" s="9">
        <v>16167</v>
      </c>
      <c r="Q61" s="9">
        <v>0</v>
      </c>
      <c r="R61" s="9">
        <v>0</v>
      </c>
      <c r="S61" s="29">
        <v>2742</v>
      </c>
    </row>
    <row r="62" spans="1:19" x14ac:dyDescent="0.25">
      <c r="A62" s="39"/>
      <c r="B62" s="59"/>
      <c r="C62" s="22" t="s">
        <v>7</v>
      </c>
      <c r="D62" s="9">
        <v>107691</v>
      </c>
      <c r="E62" s="9">
        <v>0</v>
      </c>
      <c r="F62" s="9">
        <v>104555</v>
      </c>
      <c r="G62" s="9">
        <f t="shared" si="3"/>
        <v>104555</v>
      </c>
      <c r="H62" s="9">
        <v>16821</v>
      </c>
      <c r="I62" s="9">
        <v>0</v>
      </c>
      <c r="J62" s="9">
        <v>39328</v>
      </c>
      <c r="K62" s="9">
        <v>32446</v>
      </c>
      <c r="L62" s="9">
        <v>0</v>
      </c>
      <c r="M62" s="9">
        <v>0</v>
      </c>
      <c r="N62" s="9">
        <v>0</v>
      </c>
      <c r="O62" s="9">
        <v>0</v>
      </c>
      <c r="P62" s="9">
        <v>15960</v>
      </c>
      <c r="Q62" s="9">
        <v>0</v>
      </c>
      <c r="R62" s="9">
        <v>0</v>
      </c>
      <c r="S62" s="29">
        <v>3163</v>
      </c>
    </row>
    <row r="63" spans="1:19" x14ac:dyDescent="0.25">
      <c r="A63" s="39" t="s">
        <v>22</v>
      </c>
      <c r="B63" s="59" t="s">
        <v>23</v>
      </c>
      <c r="C63" s="22" t="s">
        <v>0</v>
      </c>
      <c r="D63" s="9">
        <v>201200</v>
      </c>
      <c r="E63" s="9">
        <v>201200</v>
      </c>
      <c r="F63" s="9">
        <v>162900</v>
      </c>
      <c r="G63" s="9">
        <f t="shared" si="3"/>
        <v>162900</v>
      </c>
      <c r="H63" s="9">
        <f>5021+1505</f>
        <v>6526</v>
      </c>
      <c r="I63" s="9">
        <v>1505</v>
      </c>
      <c r="J63" s="9">
        <v>50561</v>
      </c>
      <c r="K63" s="9">
        <v>101122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0</v>
      </c>
      <c r="R63" s="12">
        <v>4691</v>
      </c>
      <c r="S63" s="29">
        <v>27100</v>
      </c>
    </row>
    <row r="64" spans="1:19" x14ac:dyDescent="0.25">
      <c r="A64" s="39"/>
      <c r="B64" s="59"/>
      <c r="C64" s="22" t="s">
        <v>1</v>
      </c>
      <c r="D64" s="9">
        <v>191500</v>
      </c>
      <c r="E64" s="9">
        <v>191500</v>
      </c>
      <c r="F64" s="9">
        <v>177100</v>
      </c>
      <c r="G64" s="9">
        <f t="shared" si="1"/>
        <v>177100</v>
      </c>
      <c r="H64" s="9">
        <f>6433+1499</f>
        <v>7932</v>
      </c>
      <c r="I64" s="9">
        <v>1499</v>
      </c>
      <c r="J64" s="9">
        <v>54607</v>
      </c>
      <c r="K64" s="9">
        <v>109215</v>
      </c>
      <c r="L64" s="9">
        <v>0</v>
      </c>
      <c r="M64" s="9">
        <v>0</v>
      </c>
      <c r="N64" s="9">
        <v>0</v>
      </c>
      <c r="O64" s="9">
        <v>0</v>
      </c>
      <c r="P64" s="9">
        <v>0</v>
      </c>
      <c r="Q64" s="9">
        <v>0</v>
      </c>
      <c r="R64" s="12">
        <v>5346</v>
      </c>
      <c r="S64" s="29">
        <v>14400</v>
      </c>
    </row>
    <row r="65" spans="1:19" x14ac:dyDescent="0.25">
      <c r="A65" s="39"/>
      <c r="B65" s="59"/>
      <c r="C65" s="22" t="s">
        <v>2</v>
      </c>
      <c r="D65" s="9">
        <v>150700</v>
      </c>
      <c r="E65" s="9">
        <v>150700</v>
      </c>
      <c r="F65" s="9">
        <v>130000</v>
      </c>
      <c r="G65" s="9">
        <f t="shared" si="1"/>
        <v>130000</v>
      </c>
      <c r="H65" s="9">
        <f>6216+1443</f>
        <v>7659</v>
      </c>
      <c r="I65" s="9">
        <v>1443</v>
      </c>
      <c r="J65" s="9">
        <v>38900</v>
      </c>
      <c r="K65" s="9">
        <v>77800</v>
      </c>
      <c r="L65" s="9">
        <v>0</v>
      </c>
      <c r="M65" s="9">
        <v>0</v>
      </c>
      <c r="N65" s="9">
        <v>0</v>
      </c>
      <c r="O65" s="9">
        <v>0</v>
      </c>
      <c r="P65" s="9">
        <v>0</v>
      </c>
      <c r="Q65" s="9">
        <v>0</v>
      </c>
      <c r="R65" s="12">
        <v>5641</v>
      </c>
      <c r="S65" s="29">
        <v>20700</v>
      </c>
    </row>
    <row r="66" spans="1:19" x14ac:dyDescent="0.25">
      <c r="A66" s="39"/>
      <c r="B66" s="59"/>
      <c r="C66" s="22" t="s">
        <v>3</v>
      </c>
      <c r="D66" s="9">
        <v>167300</v>
      </c>
      <c r="E66" s="9">
        <v>167300</v>
      </c>
      <c r="F66" s="9">
        <v>150900</v>
      </c>
      <c r="G66" s="9">
        <f t="shared" si="1"/>
        <v>150900</v>
      </c>
      <c r="H66" s="9">
        <f>4826+1461</f>
        <v>6287</v>
      </c>
      <c r="I66" s="9">
        <v>1461</v>
      </c>
      <c r="J66" s="9">
        <v>46247</v>
      </c>
      <c r="K66" s="9">
        <v>92494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  <c r="Q66" s="9">
        <v>0</v>
      </c>
      <c r="R66" s="12">
        <v>5872</v>
      </c>
      <c r="S66" s="29">
        <v>16400</v>
      </c>
    </row>
    <row r="67" spans="1:19" x14ac:dyDescent="0.25">
      <c r="A67" s="39"/>
      <c r="B67" s="59"/>
      <c r="C67" s="22" t="s">
        <v>4</v>
      </c>
      <c r="D67" s="9">
        <v>175100</v>
      </c>
      <c r="E67" s="9">
        <v>175100</v>
      </c>
      <c r="F67" s="9">
        <v>165300</v>
      </c>
      <c r="G67" s="9">
        <f t="shared" si="1"/>
        <v>165300</v>
      </c>
      <c r="H67" s="9">
        <f>4674+1448</f>
        <v>6122</v>
      </c>
      <c r="I67" s="9">
        <v>1448</v>
      </c>
      <c r="J67" s="9">
        <v>50891</v>
      </c>
      <c r="K67" s="9">
        <v>101782</v>
      </c>
      <c r="L67" s="9">
        <v>0</v>
      </c>
      <c r="M67" s="9">
        <v>0</v>
      </c>
      <c r="N67" s="9">
        <v>0</v>
      </c>
      <c r="O67" s="9">
        <v>0</v>
      </c>
      <c r="P67" s="9">
        <v>0</v>
      </c>
      <c r="Q67" s="9">
        <v>0</v>
      </c>
      <c r="R67" s="12">
        <v>6505</v>
      </c>
      <c r="S67" s="29">
        <v>9800</v>
      </c>
    </row>
    <row r="68" spans="1:19" x14ac:dyDescent="0.25">
      <c r="A68" s="39"/>
      <c r="B68" s="59"/>
      <c r="C68" s="22" t="s">
        <v>5</v>
      </c>
      <c r="D68" s="9">
        <v>173400</v>
      </c>
      <c r="E68" s="9">
        <v>173400</v>
      </c>
      <c r="F68" s="9">
        <v>164100</v>
      </c>
      <c r="G68" s="9">
        <f t="shared" si="1"/>
        <v>164100</v>
      </c>
      <c r="H68" s="9">
        <f>2971+2901</f>
        <v>5872</v>
      </c>
      <c r="I68" s="9">
        <v>2901</v>
      </c>
      <c r="J68" s="9">
        <v>50914</v>
      </c>
      <c r="K68" s="9">
        <v>101828</v>
      </c>
      <c r="L68" s="9">
        <v>0</v>
      </c>
      <c r="M68" s="9">
        <v>0</v>
      </c>
      <c r="N68" s="9">
        <v>0</v>
      </c>
      <c r="O68" s="9">
        <v>0</v>
      </c>
      <c r="P68" s="9">
        <v>0</v>
      </c>
      <c r="Q68" s="9">
        <v>0</v>
      </c>
      <c r="R68" s="12">
        <v>5486</v>
      </c>
      <c r="S68" s="29">
        <v>9300</v>
      </c>
    </row>
    <row r="69" spans="1:19" x14ac:dyDescent="0.25">
      <c r="A69" s="39"/>
      <c r="B69" s="59"/>
      <c r="C69" s="22" t="s">
        <v>6</v>
      </c>
      <c r="D69" s="9">
        <v>152600</v>
      </c>
      <c r="E69" s="9">
        <v>152600</v>
      </c>
      <c r="F69" s="9">
        <v>143900</v>
      </c>
      <c r="G69" s="9">
        <f t="shared" si="1"/>
        <v>143900</v>
      </c>
      <c r="H69" s="9">
        <f>4428+1082</f>
        <v>5510</v>
      </c>
      <c r="I69" s="9">
        <v>1082</v>
      </c>
      <c r="J69" s="9">
        <v>44272</v>
      </c>
      <c r="K69" s="9">
        <v>88544</v>
      </c>
      <c r="L69" s="9">
        <v>0</v>
      </c>
      <c r="M69" s="9">
        <v>0</v>
      </c>
      <c r="N69" s="9">
        <v>0</v>
      </c>
      <c r="O69" s="9">
        <v>0</v>
      </c>
      <c r="P69" s="9">
        <v>0</v>
      </c>
      <c r="Q69" s="9">
        <v>0</v>
      </c>
      <c r="R69" s="12">
        <v>5574</v>
      </c>
      <c r="S69" s="29">
        <v>8700</v>
      </c>
    </row>
    <row r="70" spans="1:19" x14ac:dyDescent="0.25">
      <c r="A70" s="39"/>
      <c r="B70" s="59"/>
      <c r="C70" s="22" t="s">
        <v>7</v>
      </c>
      <c r="D70" s="9">
        <v>178600</v>
      </c>
      <c r="E70" s="9">
        <v>178600</v>
      </c>
      <c r="F70" s="9">
        <v>168500</v>
      </c>
      <c r="G70" s="9">
        <f t="shared" si="1"/>
        <v>168500</v>
      </c>
      <c r="H70" s="9">
        <f>4908+1389</f>
        <v>6297</v>
      </c>
      <c r="I70" s="9">
        <v>1388.5</v>
      </c>
      <c r="J70" s="9">
        <v>52248</v>
      </c>
      <c r="K70" s="9">
        <v>104496</v>
      </c>
      <c r="L70" s="9">
        <v>0</v>
      </c>
      <c r="M70" s="9">
        <v>0</v>
      </c>
      <c r="N70" s="9">
        <v>0</v>
      </c>
      <c r="O70" s="9">
        <v>0</v>
      </c>
      <c r="P70" s="9">
        <v>0</v>
      </c>
      <c r="Q70" s="9">
        <v>0</v>
      </c>
      <c r="R70" s="12">
        <v>5459</v>
      </c>
      <c r="S70" s="29">
        <v>10100</v>
      </c>
    </row>
    <row r="71" spans="1:19" x14ac:dyDescent="0.25">
      <c r="A71" s="39" t="s">
        <v>67</v>
      </c>
      <c r="B71" s="59" t="s">
        <v>78</v>
      </c>
      <c r="C71" s="22" t="s">
        <v>0</v>
      </c>
      <c r="D71" s="10">
        <v>1150346</v>
      </c>
      <c r="E71" s="10">
        <v>0</v>
      </c>
      <c r="F71" s="10">
        <v>1115067</v>
      </c>
      <c r="G71" s="9">
        <f t="shared" ref="G71:G77" si="4">H71+J71+K71+L71+M71+N71+O71+P71+Q71+R71</f>
        <v>1106936.3900000001</v>
      </c>
      <c r="H71" s="10">
        <v>64911.452931846339</v>
      </c>
      <c r="I71" s="10">
        <v>0</v>
      </c>
      <c r="J71" s="10">
        <v>950783.93905098853</v>
      </c>
      <c r="K71" s="10">
        <v>0</v>
      </c>
      <c r="L71" s="10">
        <v>0</v>
      </c>
      <c r="M71" s="10">
        <v>1380.3682950523212</v>
      </c>
      <c r="N71" s="10">
        <v>468.3498042287369</v>
      </c>
      <c r="O71" s="10">
        <v>0</v>
      </c>
      <c r="P71" s="10">
        <v>87971.607268784501</v>
      </c>
      <c r="Q71" s="10">
        <v>0</v>
      </c>
      <c r="R71" s="10">
        <v>1420.6726490996575</v>
      </c>
      <c r="S71" s="30">
        <v>43409.61</v>
      </c>
    </row>
    <row r="72" spans="1:19" x14ac:dyDescent="0.25">
      <c r="A72" s="39"/>
      <c r="B72" s="59"/>
      <c r="C72" s="22" t="s">
        <v>1</v>
      </c>
      <c r="D72" s="10">
        <v>1318549</v>
      </c>
      <c r="E72" s="10">
        <v>0</v>
      </c>
      <c r="F72" s="17">
        <v>1313920</v>
      </c>
      <c r="G72" s="9">
        <f t="shared" si="4"/>
        <v>1169765.2979999997</v>
      </c>
      <c r="H72" s="10">
        <v>68595.78</v>
      </c>
      <c r="I72" s="10">
        <v>0</v>
      </c>
      <c r="J72" s="10">
        <v>1004749.747</v>
      </c>
      <c r="K72" s="10">
        <v>0</v>
      </c>
      <c r="L72" s="10">
        <v>0</v>
      </c>
      <c r="M72" s="10">
        <v>1458.7170000000001</v>
      </c>
      <c r="N72" s="10">
        <v>494.93299999999999</v>
      </c>
      <c r="O72" s="10">
        <v>0</v>
      </c>
      <c r="P72" s="10">
        <f>1318549-1076800.486-148783.702</f>
        <v>92964.811999999976</v>
      </c>
      <c r="Q72" s="10">
        <v>0</v>
      </c>
      <c r="R72" s="10">
        <v>1501.309</v>
      </c>
      <c r="S72" s="30">
        <v>148783.70199999999</v>
      </c>
    </row>
    <row r="73" spans="1:19" x14ac:dyDescent="0.25">
      <c r="A73" s="39"/>
      <c r="B73" s="59"/>
      <c r="C73" s="22" t="s">
        <v>2</v>
      </c>
      <c r="D73" s="10">
        <v>1336342</v>
      </c>
      <c r="E73" s="10">
        <v>0</v>
      </c>
      <c r="F73" s="10">
        <v>1331585</v>
      </c>
      <c r="G73" s="9">
        <f t="shared" si="4"/>
        <v>1080073.8269999998</v>
      </c>
      <c r="H73" s="10">
        <v>63819.040999999997</v>
      </c>
      <c r="I73" s="10">
        <v>0</v>
      </c>
      <c r="J73" s="10">
        <v>926515.14699999988</v>
      </c>
      <c r="K73" s="10">
        <v>0</v>
      </c>
      <c r="L73" s="10">
        <v>0</v>
      </c>
      <c r="M73" s="10">
        <v>1472.8640000000005</v>
      </c>
      <c r="N73" s="10">
        <v>547.66099999999994</v>
      </c>
      <c r="O73" s="10">
        <v>0</v>
      </c>
      <c r="P73" s="10">
        <f>1336342-993691.814-256268.173</f>
        <v>86382.012999999977</v>
      </c>
      <c r="Q73" s="10">
        <v>0</v>
      </c>
      <c r="R73" s="10">
        <v>1337.1009999999999</v>
      </c>
      <c r="S73" s="30">
        <v>256268.17280000006</v>
      </c>
    </row>
    <row r="74" spans="1:19" x14ac:dyDescent="0.25">
      <c r="A74" s="39"/>
      <c r="B74" s="59"/>
      <c r="C74" s="22" t="s">
        <v>3</v>
      </c>
      <c r="D74" s="10">
        <v>1311939</v>
      </c>
      <c r="E74" s="10">
        <v>0</v>
      </c>
      <c r="F74" s="10">
        <v>1307268</v>
      </c>
      <c r="G74" s="9">
        <f t="shared" si="4"/>
        <v>1035444.9300000002</v>
      </c>
      <c r="H74" s="10">
        <v>63951.82699999999</v>
      </c>
      <c r="I74" s="10">
        <v>0</v>
      </c>
      <c r="J74" s="10">
        <v>899071.89800000004</v>
      </c>
      <c r="K74" s="10">
        <v>0</v>
      </c>
      <c r="L74" s="10">
        <v>0</v>
      </c>
      <c r="M74" s="10">
        <v>1401.864</v>
      </c>
      <c r="N74" s="10">
        <v>616.06700000000001</v>
      </c>
      <c r="O74" s="10">
        <v>0</v>
      </c>
      <c r="P74" s="10">
        <f>1311939-965888.44-276494.07</f>
        <v>69556.490000000049</v>
      </c>
      <c r="Q74" s="10">
        <v>0</v>
      </c>
      <c r="R74" s="10">
        <v>846.78399999999999</v>
      </c>
      <c r="S74" s="30">
        <v>276494.07000000007</v>
      </c>
    </row>
    <row r="75" spans="1:19" x14ac:dyDescent="0.25">
      <c r="A75" s="39"/>
      <c r="B75" s="59"/>
      <c r="C75" s="22" t="s">
        <v>4</v>
      </c>
      <c r="D75" s="10">
        <v>1325888</v>
      </c>
      <c r="E75" s="10">
        <v>0</v>
      </c>
      <c r="F75" s="10">
        <v>1321168</v>
      </c>
      <c r="G75" s="9">
        <f t="shared" si="4"/>
        <v>1059309.179</v>
      </c>
      <c r="H75" s="10">
        <v>60559.258000000009</v>
      </c>
      <c r="I75" s="10">
        <v>0</v>
      </c>
      <c r="J75" s="10">
        <v>923127.10200000007</v>
      </c>
      <c r="K75" s="10">
        <v>0</v>
      </c>
      <c r="L75" s="10">
        <v>0</v>
      </c>
      <c r="M75" s="10">
        <v>1470.9740000000002</v>
      </c>
      <c r="N75" s="10">
        <v>254.20400000000001</v>
      </c>
      <c r="O75" s="10">
        <v>0</v>
      </c>
      <c r="P75" s="10">
        <f>1325888-986425.205-266578.821</f>
        <v>72883.974000000046</v>
      </c>
      <c r="Q75" s="10">
        <v>0</v>
      </c>
      <c r="R75" s="10">
        <v>1013.6669999999999</v>
      </c>
      <c r="S75" s="30">
        <v>266578.82099999994</v>
      </c>
    </row>
    <row r="76" spans="1:19" x14ac:dyDescent="0.25">
      <c r="A76" s="39"/>
      <c r="B76" s="59"/>
      <c r="C76" s="22" t="s">
        <v>5</v>
      </c>
      <c r="D76" s="10">
        <v>1248806</v>
      </c>
      <c r="E76" s="10">
        <v>0</v>
      </c>
      <c r="F76" s="10">
        <v>1243798</v>
      </c>
      <c r="G76" s="9">
        <f t="shared" si="4"/>
        <v>935490.47</v>
      </c>
      <c r="H76" s="10">
        <v>43823.540000000008</v>
      </c>
      <c r="I76" s="10">
        <v>0</v>
      </c>
      <c r="J76" s="10">
        <v>826344.96099999989</v>
      </c>
      <c r="K76" s="10">
        <v>0</v>
      </c>
      <c r="L76" s="10">
        <v>0</v>
      </c>
      <c r="M76" s="10">
        <v>1415.52</v>
      </c>
      <c r="N76" s="10">
        <v>191.03</v>
      </c>
      <c r="O76" s="10">
        <v>0</v>
      </c>
      <c r="P76" s="10">
        <f>1248806-873305.733-313315.53</f>
        <v>62184.736999999965</v>
      </c>
      <c r="Q76" s="10">
        <v>0</v>
      </c>
      <c r="R76" s="10">
        <v>1530.682</v>
      </c>
      <c r="S76" s="30">
        <v>313315.53000000003</v>
      </c>
    </row>
    <row r="77" spans="1:19" x14ac:dyDescent="0.25">
      <c r="A77" s="39"/>
      <c r="B77" s="59"/>
      <c r="C77" s="22" t="s">
        <v>6</v>
      </c>
      <c r="D77" s="10">
        <v>1179683</v>
      </c>
      <c r="E77" s="10">
        <v>0</v>
      </c>
      <c r="F77" s="10">
        <v>1174952</v>
      </c>
      <c r="G77" s="9">
        <f t="shared" si="4"/>
        <v>1007129.936</v>
      </c>
      <c r="H77" s="10">
        <v>48192.735000000008</v>
      </c>
      <c r="I77" s="10">
        <v>0</v>
      </c>
      <c r="J77" s="10">
        <v>883988.38300000003</v>
      </c>
      <c r="K77" s="10">
        <v>0</v>
      </c>
      <c r="L77" s="10">
        <v>0</v>
      </c>
      <c r="M77" s="10">
        <v>1642.4740000000002</v>
      </c>
      <c r="N77" s="10">
        <v>247</v>
      </c>
      <c r="O77" s="10">
        <v>0</v>
      </c>
      <c r="P77" s="10">
        <f>1179683-935544.738-172553.064</f>
        <v>71585.197999999975</v>
      </c>
      <c r="Q77" s="10">
        <v>0</v>
      </c>
      <c r="R77" s="10">
        <v>1474.146</v>
      </c>
      <c r="S77" s="30">
        <v>172553.06400000001</v>
      </c>
    </row>
    <row r="78" spans="1:19" x14ac:dyDescent="0.25">
      <c r="A78" s="39"/>
      <c r="B78" s="59"/>
      <c r="C78" s="22" t="s">
        <v>7</v>
      </c>
      <c r="D78" s="10">
        <v>1109861</v>
      </c>
      <c r="E78" s="10">
        <v>0</v>
      </c>
      <c r="F78" s="10">
        <v>1105410</v>
      </c>
      <c r="G78" s="9">
        <f t="shared" ref="G78:G104" si="5">H78+J78+K78+L78+M78+N78+O78+P78+Q78+R78</f>
        <v>996946.22000000009</v>
      </c>
      <c r="H78" s="10">
        <v>53058.054000000004</v>
      </c>
      <c r="I78" s="10">
        <v>0</v>
      </c>
      <c r="J78" s="10">
        <v>863144.18900000025</v>
      </c>
      <c r="K78" s="10">
        <v>0</v>
      </c>
      <c r="L78" s="10">
        <v>0</v>
      </c>
      <c r="M78" s="10">
        <v>1720.1170000000002</v>
      </c>
      <c r="N78" s="10">
        <v>139.16800000000001</v>
      </c>
      <c r="O78" s="10">
        <v>0</v>
      </c>
      <c r="P78" s="10">
        <f>1109861-919494.309-112914.78</f>
        <v>77451.910999999993</v>
      </c>
      <c r="Q78" s="10">
        <v>0</v>
      </c>
      <c r="R78" s="10">
        <v>1432.7809999999999</v>
      </c>
      <c r="S78" s="30">
        <v>112914.77999999994</v>
      </c>
    </row>
    <row r="79" spans="1:19" x14ac:dyDescent="0.25">
      <c r="A79" s="39" t="s">
        <v>48</v>
      </c>
      <c r="B79" s="59" t="s">
        <v>49</v>
      </c>
      <c r="C79" s="22" t="s">
        <v>0</v>
      </c>
      <c r="D79" s="9">
        <v>1199000</v>
      </c>
      <c r="E79" s="9">
        <v>1199000</v>
      </c>
      <c r="F79" s="9">
        <v>1199000</v>
      </c>
      <c r="G79" s="9">
        <f t="shared" ref="G79:G85" si="6">H79+J79+K79+L79+M79+N79+O79+P79+Q79+R79</f>
        <v>868300</v>
      </c>
      <c r="H79" s="9">
        <v>65900</v>
      </c>
      <c r="I79" s="9">
        <v>2000</v>
      </c>
      <c r="J79" s="9">
        <v>347300</v>
      </c>
      <c r="K79" s="9">
        <v>399900</v>
      </c>
      <c r="L79" s="10">
        <v>0</v>
      </c>
      <c r="M79" s="9">
        <v>10050</v>
      </c>
      <c r="N79" s="10">
        <v>0</v>
      </c>
      <c r="O79" s="10">
        <v>0</v>
      </c>
      <c r="P79" s="10">
        <v>0</v>
      </c>
      <c r="Q79" s="10">
        <v>0</v>
      </c>
      <c r="R79" s="9">
        <v>45150</v>
      </c>
      <c r="S79" s="29">
        <v>330700</v>
      </c>
    </row>
    <row r="80" spans="1:19" x14ac:dyDescent="0.25">
      <c r="A80" s="39"/>
      <c r="B80" s="59"/>
      <c r="C80" s="22" t="s">
        <v>1</v>
      </c>
      <c r="D80" s="9">
        <v>1158600</v>
      </c>
      <c r="E80" s="9">
        <v>1158600</v>
      </c>
      <c r="F80" s="9">
        <v>1158600</v>
      </c>
      <c r="G80" s="9">
        <f t="shared" si="6"/>
        <v>837300</v>
      </c>
      <c r="H80" s="9">
        <v>61300</v>
      </c>
      <c r="I80" s="9">
        <v>1900</v>
      </c>
      <c r="J80" s="9">
        <v>334900</v>
      </c>
      <c r="K80" s="9">
        <v>383100</v>
      </c>
      <c r="L80" s="10">
        <v>0</v>
      </c>
      <c r="M80" s="9">
        <v>11800</v>
      </c>
      <c r="N80" s="10">
        <v>0</v>
      </c>
      <c r="O80" s="10">
        <v>0</v>
      </c>
      <c r="P80" s="10">
        <v>0</v>
      </c>
      <c r="Q80" s="10">
        <v>0</v>
      </c>
      <c r="R80" s="9">
        <v>46200</v>
      </c>
      <c r="S80" s="29">
        <v>321300</v>
      </c>
    </row>
    <row r="81" spans="1:19" x14ac:dyDescent="0.25">
      <c r="A81" s="39"/>
      <c r="B81" s="59"/>
      <c r="C81" s="22" t="s">
        <v>2</v>
      </c>
      <c r="D81" s="9">
        <v>1124600</v>
      </c>
      <c r="E81" s="9">
        <v>1124600</v>
      </c>
      <c r="F81" s="9">
        <v>1124600</v>
      </c>
      <c r="G81" s="9">
        <f t="shared" si="6"/>
        <v>813200</v>
      </c>
      <c r="H81" s="9">
        <v>63200</v>
      </c>
      <c r="I81" s="9">
        <v>1700</v>
      </c>
      <c r="J81" s="9">
        <v>325300</v>
      </c>
      <c r="K81" s="9">
        <v>362200</v>
      </c>
      <c r="L81" s="10">
        <v>0</v>
      </c>
      <c r="M81" s="9">
        <v>9600</v>
      </c>
      <c r="N81" s="10">
        <v>0</v>
      </c>
      <c r="O81" s="10">
        <v>0</v>
      </c>
      <c r="P81" s="10">
        <v>0</v>
      </c>
      <c r="Q81" s="10">
        <v>0</v>
      </c>
      <c r="R81" s="9">
        <v>52900</v>
      </c>
      <c r="S81" s="29">
        <v>311400</v>
      </c>
    </row>
    <row r="82" spans="1:19" x14ac:dyDescent="0.25">
      <c r="A82" s="39"/>
      <c r="B82" s="59"/>
      <c r="C82" s="22" t="s">
        <v>3</v>
      </c>
      <c r="D82" s="9">
        <v>1045000</v>
      </c>
      <c r="E82" s="9">
        <v>1045000</v>
      </c>
      <c r="F82" s="9">
        <v>1045000</v>
      </c>
      <c r="G82" s="9">
        <f t="shared" si="6"/>
        <v>755000</v>
      </c>
      <c r="H82" s="9">
        <v>45100</v>
      </c>
      <c r="I82" s="9">
        <v>3000</v>
      </c>
      <c r="J82" s="9">
        <v>302000</v>
      </c>
      <c r="K82" s="9">
        <v>349900</v>
      </c>
      <c r="L82" s="10">
        <v>0</v>
      </c>
      <c r="M82" s="9">
        <v>8900</v>
      </c>
      <c r="N82" s="10">
        <v>0</v>
      </c>
      <c r="O82" s="10">
        <v>0</v>
      </c>
      <c r="P82" s="10">
        <v>0</v>
      </c>
      <c r="Q82" s="10">
        <v>0</v>
      </c>
      <c r="R82" s="9">
        <v>49100</v>
      </c>
      <c r="S82" s="29">
        <v>290000</v>
      </c>
    </row>
    <row r="83" spans="1:19" x14ac:dyDescent="0.25">
      <c r="A83" s="39"/>
      <c r="B83" s="59"/>
      <c r="C83" s="22" t="s">
        <v>4</v>
      </c>
      <c r="D83" s="9">
        <v>1037000</v>
      </c>
      <c r="E83" s="9">
        <v>1037000</v>
      </c>
      <c r="F83" s="9">
        <v>1037000</v>
      </c>
      <c r="G83" s="9">
        <f t="shared" si="6"/>
        <v>749600</v>
      </c>
      <c r="H83" s="9">
        <v>37800</v>
      </c>
      <c r="I83" s="9">
        <v>1300</v>
      </c>
      <c r="J83" s="9">
        <v>299800</v>
      </c>
      <c r="K83" s="9">
        <v>340400</v>
      </c>
      <c r="L83" s="10">
        <v>0</v>
      </c>
      <c r="M83" s="9">
        <v>7400</v>
      </c>
      <c r="N83" s="10">
        <v>0</v>
      </c>
      <c r="O83" s="10">
        <v>0</v>
      </c>
      <c r="P83" s="10">
        <v>0</v>
      </c>
      <c r="Q83" s="10">
        <v>0</v>
      </c>
      <c r="R83" s="9">
        <v>64200</v>
      </c>
      <c r="S83" s="29">
        <v>287400</v>
      </c>
    </row>
    <row r="84" spans="1:19" x14ac:dyDescent="0.25">
      <c r="A84" s="39"/>
      <c r="B84" s="59"/>
      <c r="C84" s="22" t="s">
        <v>5</v>
      </c>
      <c r="D84" s="9">
        <v>1031600</v>
      </c>
      <c r="E84" s="9">
        <v>1031600</v>
      </c>
      <c r="F84" s="9">
        <v>1031600</v>
      </c>
      <c r="G84" s="9">
        <f t="shared" si="6"/>
        <v>743700</v>
      </c>
      <c r="H84" s="9">
        <v>32900</v>
      </c>
      <c r="I84" s="9">
        <v>2100</v>
      </c>
      <c r="J84" s="9">
        <v>297500</v>
      </c>
      <c r="K84" s="9">
        <v>338500</v>
      </c>
      <c r="L84" s="10">
        <v>0</v>
      </c>
      <c r="M84" s="9">
        <v>4000</v>
      </c>
      <c r="N84" s="10">
        <v>0</v>
      </c>
      <c r="O84" s="10">
        <v>0</v>
      </c>
      <c r="P84" s="10">
        <v>0</v>
      </c>
      <c r="Q84" s="10">
        <v>0</v>
      </c>
      <c r="R84" s="9">
        <v>70800</v>
      </c>
      <c r="S84" s="29">
        <v>287900</v>
      </c>
    </row>
    <row r="85" spans="1:19" x14ac:dyDescent="0.25">
      <c r="A85" s="39"/>
      <c r="B85" s="59"/>
      <c r="C85" s="22" t="s">
        <v>6</v>
      </c>
      <c r="D85" s="9">
        <v>1063200</v>
      </c>
      <c r="E85" s="9">
        <v>1063200</v>
      </c>
      <c r="F85" s="9">
        <v>1063200</v>
      </c>
      <c r="G85" s="9">
        <f t="shared" si="6"/>
        <v>770100</v>
      </c>
      <c r="H85" s="9">
        <v>53600</v>
      </c>
      <c r="I85" s="9">
        <v>1800</v>
      </c>
      <c r="J85" s="9">
        <v>308000</v>
      </c>
      <c r="K85" s="9">
        <v>350700</v>
      </c>
      <c r="L85" s="10">
        <v>0</v>
      </c>
      <c r="M85" s="9">
        <v>2700</v>
      </c>
      <c r="N85" s="10">
        <v>0</v>
      </c>
      <c r="O85" s="10">
        <v>0</v>
      </c>
      <c r="P85" s="10">
        <v>0</v>
      </c>
      <c r="Q85" s="10">
        <v>0</v>
      </c>
      <c r="R85" s="9">
        <v>55100</v>
      </c>
      <c r="S85" s="29">
        <v>293100</v>
      </c>
    </row>
    <row r="86" spans="1:19" x14ac:dyDescent="0.25">
      <c r="A86" s="39"/>
      <c r="B86" s="59"/>
      <c r="C86" s="22" t="s">
        <v>7</v>
      </c>
      <c r="D86" s="9">
        <v>1049300</v>
      </c>
      <c r="E86" s="9">
        <v>1049300</v>
      </c>
      <c r="F86" s="9">
        <v>1049300</v>
      </c>
      <c r="G86" s="9">
        <f t="shared" si="5"/>
        <v>761200</v>
      </c>
      <c r="H86" s="9">
        <v>56800</v>
      </c>
      <c r="I86" s="9">
        <v>400</v>
      </c>
      <c r="J86" s="9">
        <v>304500</v>
      </c>
      <c r="K86" s="9">
        <v>335000</v>
      </c>
      <c r="L86" s="10">
        <v>0</v>
      </c>
      <c r="M86" s="9">
        <v>5000</v>
      </c>
      <c r="N86" s="10">
        <v>0</v>
      </c>
      <c r="O86" s="10">
        <v>0</v>
      </c>
      <c r="P86" s="10">
        <v>0</v>
      </c>
      <c r="Q86" s="10">
        <v>0</v>
      </c>
      <c r="R86" s="9">
        <v>59900</v>
      </c>
      <c r="S86" s="29">
        <v>288100</v>
      </c>
    </row>
    <row r="87" spans="1:19" x14ac:dyDescent="0.25">
      <c r="A87" s="39" t="s">
        <v>79</v>
      </c>
      <c r="B87" s="59" t="s">
        <v>80</v>
      </c>
      <c r="C87" s="22" t="s">
        <v>0</v>
      </c>
      <c r="D87" s="10">
        <v>19500</v>
      </c>
      <c r="E87" s="10">
        <v>0</v>
      </c>
      <c r="F87" s="10">
        <v>19500</v>
      </c>
      <c r="G87" s="9">
        <f t="shared" si="5"/>
        <v>13000</v>
      </c>
      <c r="H87" s="10">
        <v>0</v>
      </c>
      <c r="I87" s="10">
        <v>0</v>
      </c>
      <c r="J87" s="10">
        <v>1000</v>
      </c>
      <c r="K87" s="10">
        <v>11000</v>
      </c>
      <c r="L87" s="10">
        <v>0</v>
      </c>
      <c r="M87" s="10">
        <v>0</v>
      </c>
      <c r="N87" s="10">
        <v>0</v>
      </c>
      <c r="O87" s="10">
        <v>0</v>
      </c>
      <c r="P87" s="10">
        <v>1000</v>
      </c>
      <c r="Q87" s="10">
        <v>0</v>
      </c>
      <c r="R87" s="10">
        <v>0</v>
      </c>
      <c r="S87" s="30">
        <v>6500</v>
      </c>
    </row>
    <row r="88" spans="1:19" x14ac:dyDescent="0.25">
      <c r="A88" s="39"/>
      <c r="B88" s="59"/>
      <c r="C88" s="22" t="s">
        <v>1</v>
      </c>
      <c r="D88" s="10">
        <v>19000</v>
      </c>
      <c r="E88" s="10">
        <v>0</v>
      </c>
      <c r="F88" s="10">
        <v>19000</v>
      </c>
      <c r="G88" s="9">
        <f t="shared" si="5"/>
        <v>13000</v>
      </c>
      <c r="H88" s="10">
        <v>0</v>
      </c>
      <c r="I88" s="10">
        <v>0</v>
      </c>
      <c r="J88" s="10">
        <v>1000</v>
      </c>
      <c r="K88" s="10">
        <v>11000</v>
      </c>
      <c r="L88" s="10">
        <v>0</v>
      </c>
      <c r="M88" s="10">
        <v>0</v>
      </c>
      <c r="N88" s="10">
        <v>0</v>
      </c>
      <c r="O88" s="10">
        <v>0</v>
      </c>
      <c r="P88" s="10">
        <v>1000</v>
      </c>
      <c r="Q88" s="10">
        <v>0</v>
      </c>
      <c r="R88" s="10">
        <v>0</v>
      </c>
      <c r="S88" s="30">
        <v>6000</v>
      </c>
    </row>
    <row r="89" spans="1:19" x14ac:dyDescent="0.25">
      <c r="A89" s="39"/>
      <c r="B89" s="59"/>
      <c r="C89" s="22" t="s">
        <v>2</v>
      </c>
      <c r="D89" s="10">
        <v>19000</v>
      </c>
      <c r="E89" s="10">
        <v>0</v>
      </c>
      <c r="F89" s="10">
        <v>19000</v>
      </c>
      <c r="G89" s="9">
        <f t="shared" si="5"/>
        <v>13000</v>
      </c>
      <c r="H89" s="10">
        <v>0</v>
      </c>
      <c r="I89" s="10">
        <v>0</v>
      </c>
      <c r="J89" s="10">
        <v>1000</v>
      </c>
      <c r="K89" s="10">
        <v>11500</v>
      </c>
      <c r="L89" s="10">
        <v>0</v>
      </c>
      <c r="M89" s="10">
        <v>0</v>
      </c>
      <c r="N89" s="10">
        <v>0</v>
      </c>
      <c r="O89" s="10">
        <v>0</v>
      </c>
      <c r="P89" s="10">
        <v>500</v>
      </c>
      <c r="Q89" s="10">
        <v>0</v>
      </c>
      <c r="R89" s="10">
        <v>0</v>
      </c>
      <c r="S89" s="30">
        <v>6000</v>
      </c>
    </row>
    <row r="90" spans="1:19" x14ac:dyDescent="0.25">
      <c r="A90" s="39"/>
      <c r="B90" s="59"/>
      <c r="C90" s="22" t="s">
        <v>3</v>
      </c>
      <c r="D90" s="10">
        <v>18000</v>
      </c>
      <c r="E90" s="10">
        <v>0</v>
      </c>
      <c r="F90" s="10">
        <v>18000</v>
      </c>
      <c r="G90" s="9">
        <f t="shared" si="5"/>
        <v>13000</v>
      </c>
      <c r="H90" s="10">
        <v>0</v>
      </c>
      <c r="I90" s="10">
        <v>0</v>
      </c>
      <c r="J90" s="10">
        <v>1000</v>
      </c>
      <c r="K90" s="10">
        <v>11500</v>
      </c>
      <c r="L90" s="10">
        <v>0</v>
      </c>
      <c r="M90" s="10">
        <v>0</v>
      </c>
      <c r="N90" s="10">
        <v>0</v>
      </c>
      <c r="O90" s="10">
        <v>0</v>
      </c>
      <c r="P90" s="10">
        <v>500</v>
      </c>
      <c r="Q90" s="10">
        <v>0</v>
      </c>
      <c r="R90" s="10">
        <v>0</v>
      </c>
      <c r="S90" s="30">
        <v>5000</v>
      </c>
    </row>
    <row r="91" spans="1:19" x14ac:dyDescent="0.25">
      <c r="A91" s="39"/>
      <c r="B91" s="59"/>
      <c r="C91" s="22" t="s">
        <v>4</v>
      </c>
      <c r="D91" s="10">
        <v>18000</v>
      </c>
      <c r="E91" s="10">
        <v>0</v>
      </c>
      <c r="F91" s="10">
        <v>18000</v>
      </c>
      <c r="G91" s="9">
        <f t="shared" si="5"/>
        <v>13000</v>
      </c>
      <c r="H91" s="10">
        <v>0</v>
      </c>
      <c r="I91" s="10">
        <v>0</v>
      </c>
      <c r="J91" s="10">
        <v>1000</v>
      </c>
      <c r="K91" s="10">
        <v>11500</v>
      </c>
      <c r="L91" s="10">
        <v>0</v>
      </c>
      <c r="M91" s="10">
        <v>0</v>
      </c>
      <c r="N91" s="10">
        <v>0</v>
      </c>
      <c r="O91" s="10">
        <v>0</v>
      </c>
      <c r="P91" s="10">
        <v>500</v>
      </c>
      <c r="Q91" s="10">
        <v>0</v>
      </c>
      <c r="R91" s="10">
        <v>0</v>
      </c>
      <c r="S91" s="30">
        <v>5000</v>
      </c>
    </row>
    <row r="92" spans="1:19" x14ac:dyDescent="0.25">
      <c r="A92" s="39"/>
      <c r="B92" s="59"/>
      <c r="C92" s="22" t="s">
        <v>5</v>
      </c>
      <c r="D92" s="10">
        <v>17000</v>
      </c>
      <c r="E92" s="10">
        <v>0</v>
      </c>
      <c r="F92" s="10">
        <v>17000</v>
      </c>
      <c r="G92" s="9">
        <f t="shared" si="5"/>
        <v>13000</v>
      </c>
      <c r="H92" s="10">
        <v>0</v>
      </c>
      <c r="I92" s="10">
        <v>0</v>
      </c>
      <c r="J92" s="10">
        <v>1000</v>
      </c>
      <c r="K92" s="10">
        <v>11500</v>
      </c>
      <c r="L92" s="10">
        <v>0</v>
      </c>
      <c r="M92" s="10">
        <v>0</v>
      </c>
      <c r="N92" s="10">
        <v>0</v>
      </c>
      <c r="O92" s="10">
        <v>0</v>
      </c>
      <c r="P92" s="10">
        <v>500</v>
      </c>
      <c r="Q92" s="10">
        <v>0</v>
      </c>
      <c r="R92" s="10">
        <v>0</v>
      </c>
      <c r="S92" s="30">
        <v>4000</v>
      </c>
    </row>
    <row r="93" spans="1:19" x14ac:dyDescent="0.25">
      <c r="A93" s="39"/>
      <c r="B93" s="59"/>
      <c r="C93" s="22" t="s">
        <v>6</v>
      </c>
      <c r="D93" s="10">
        <v>16000</v>
      </c>
      <c r="E93" s="10">
        <v>0</v>
      </c>
      <c r="F93" s="10">
        <v>16000</v>
      </c>
      <c r="G93" s="9">
        <f t="shared" si="5"/>
        <v>12000</v>
      </c>
      <c r="H93" s="10">
        <v>0</v>
      </c>
      <c r="I93" s="10">
        <v>0</v>
      </c>
      <c r="J93" s="10">
        <v>1000</v>
      </c>
      <c r="K93" s="10">
        <v>10500</v>
      </c>
      <c r="L93" s="10">
        <v>0</v>
      </c>
      <c r="M93" s="10">
        <v>0</v>
      </c>
      <c r="N93" s="10">
        <v>0</v>
      </c>
      <c r="O93" s="10">
        <v>0</v>
      </c>
      <c r="P93" s="10">
        <v>500</v>
      </c>
      <c r="Q93" s="10">
        <v>0</v>
      </c>
      <c r="R93" s="10">
        <v>0</v>
      </c>
      <c r="S93" s="30">
        <v>4000</v>
      </c>
    </row>
    <row r="94" spans="1:19" x14ac:dyDescent="0.25">
      <c r="A94" s="39"/>
      <c r="B94" s="59"/>
      <c r="C94" s="22" t="s">
        <v>7</v>
      </c>
      <c r="D94" s="10">
        <v>16000</v>
      </c>
      <c r="E94" s="10">
        <v>0</v>
      </c>
      <c r="F94" s="10">
        <v>16000</v>
      </c>
      <c r="G94" s="9">
        <f t="shared" si="5"/>
        <v>12000</v>
      </c>
      <c r="H94" s="10">
        <v>0</v>
      </c>
      <c r="I94" s="10">
        <v>0</v>
      </c>
      <c r="J94" s="10">
        <v>1000</v>
      </c>
      <c r="K94" s="10">
        <v>10500</v>
      </c>
      <c r="L94" s="10">
        <v>0</v>
      </c>
      <c r="M94" s="10">
        <v>0</v>
      </c>
      <c r="N94" s="10">
        <v>0</v>
      </c>
      <c r="O94" s="10">
        <v>0</v>
      </c>
      <c r="P94" s="10">
        <v>500</v>
      </c>
      <c r="Q94" s="10">
        <v>0</v>
      </c>
      <c r="R94" s="10">
        <v>0</v>
      </c>
      <c r="S94" s="30">
        <v>4000</v>
      </c>
    </row>
    <row r="95" spans="1:19" x14ac:dyDescent="0.25">
      <c r="A95" s="39" t="s">
        <v>42</v>
      </c>
      <c r="B95" s="59" t="s">
        <v>43</v>
      </c>
      <c r="C95" s="22" t="s">
        <v>0</v>
      </c>
      <c r="D95" s="9">
        <v>84100</v>
      </c>
      <c r="E95" s="10">
        <v>0</v>
      </c>
      <c r="F95" s="9">
        <v>59700</v>
      </c>
      <c r="G95" s="9">
        <f t="shared" ref="G95:G103" si="7">H95+J95+K95+L95+M95+N95+O95+P95+Q95+R95</f>
        <v>59700</v>
      </c>
      <c r="H95" s="9">
        <v>1760</v>
      </c>
      <c r="I95" s="10">
        <v>0</v>
      </c>
      <c r="J95" s="9">
        <v>34800</v>
      </c>
      <c r="K95" s="9">
        <v>17840</v>
      </c>
      <c r="L95" s="9">
        <v>2400</v>
      </c>
      <c r="M95" s="10">
        <v>0</v>
      </c>
      <c r="N95" s="10">
        <v>0</v>
      </c>
      <c r="O95" s="10">
        <v>0</v>
      </c>
      <c r="P95" s="9">
        <v>2900</v>
      </c>
      <c r="Q95" s="10">
        <v>0</v>
      </c>
      <c r="R95" s="10">
        <v>0</v>
      </c>
      <c r="S95" s="29">
        <v>24400</v>
      </c>
    </row>
    <row r="96" spans="1:19" x14ac:dyDescent="0.25">
      <c r="A96" s="39"/>
      <c r="B96" s="59"/>
      <c r="C96" s="22" t="s">
        <v>1</v>
      </c>
      <c r="D96" s="9">
        <v>85800</v>
      </c>
      <c r="E96" s="10">
        <v>0</v>
      </c>
      <c r="F96" s="9">
        <v>60900</v>
      </c>
      <c r="G96" s="9">
        <f t="shared" si="7"/>
        <v>60900</v>
      </c>
      <c r="H96" s="9">
        <v>1800</v>
      </c>
      <c r="I96" s="10">
        <v>0</v>
      </c>
      <c r="J96" s="9">
        <v>36720</v>
      </c>
      <c r="K96" s="9">
        <v>17180</v>
      </c>
      <c r="L96" s="9">
        <v>2400</v>
      </c>
      <c r="M96" s="10">
        <v>0</v>
      </c>
      <c r="N96" s="10">
        <v>0</v>
      </c>
      <c r="O96" s="10">
        <v>0</v>
      </c>
      <c r="P96" s="9">
        <v>2800</v>
      </c>
      <c r="Q96" s="10">
        <v>0</v>
      </c>
      <c r="R96" s="10">
        <v>0</v>
      </c>
      <c r="S96" s="29">
        <v>24900</v>
      </c>
    </row>
    <row r="97" spans="1:19" x14ac:dyDescent="0.25">
      <c r="A97" s="39"/>
      <c r="B97" s="59"/>
      <c r="C97" s="22" t="s">
        <v>2</v>
      </c>
      <c r="D97" s="9">
        <v>79600</v>
      </c>
      <c r="E97" s="10">
        <v>0</v>
      </c>
      <c r="F97" s="9">
        <v>56500</v>
      </c>
      <c r="G97" s="9">
        <f t="shared" si="7"/>
        <v>56500</v>
      </c>
      <c r="H97" s="9">
        <v>1900</v>
      </c>
      <c r="I97" s="10">
        <v>0</v>
      </c>
      <c r="J97" s="9">
        <v>26760</v>
      </c>
      <c r="K97" s="9">
        <v>22140</v>
      </c>
      <c r="L97" s="9">
        <v>2400</v>
      </c>
      <c r="M97" s="10">
        <v>0</v>
      </c>
      <c r="N97" s="10">
        <v>0</v>
      </c>
      <c r="O97" s="10">
        <v>0</v>
      </c>
      <c r="P97" s="9">
        <v>3300</v>
      </c>
      <c r="Q97" s="10">
        <v>0</v>
      </c>
      <c r="R97" s="10">
        <v>0</v>
      </c>
      <c r="S97" s="29">
        <v>23100</v>
      </c>
    </row>
    <row r="98" spans="1:19" x14ac:dyDescent="0.25">
      <c r="A98" s="39"/>
      <c r="B98" s="59"/>
      <c r="C98" s="22" t="s">
        <v>3</v>
      </c>
      <c r="D98" s="9">
        <v>75100</v>
      </c>
      <c r="E98" s="10">
        <v>0</v>
      </c>
      <c r="F98" s="9">
        <v>53300</v>
      </c>
      <c r="G98" s="9">
        <f t="shared" si="7"/>
        <v>53300</v>
      </c>
      <c r="H98" s="9">
        <v>1400</v>
      </c>
      <c r="I98" s="10">
        <v>0</v>
      </c>
      <c r="J98" s="9">
        <v>29400</v>
      </c>
      <c r="K98" s="9">
        <v>15400</v>
      </c>
      <c r="L98" s="9">
        <v>2400</v>
      </c>
      <c r="M98" s="10">
        <v>0</v>
      </c>
      <c r="N98" s="10">
        <v>0</v>
      </c>
      <c r="O98" s="10">
        <v>0</v>
      </c>
      <c r="P98" s="9">
        <v>4700</v>
      </c>
      <c r="Q98" s="10">
        <v>0</v>
      </c>
      <c r="R98" s="10">
        <v>0</v>
      </c>
      <c r="S98" s="29">
        <v>21800</v>
      </c>
    </row>
    <row r="99" spans="1:19" x14ac:dyDescent="0.25">
      <c r="A99" s="39"/>
      <c r="B99" s="59"/>
      <c r="C99" s="22" t="s">
        <v>4</v>
      </c>
      <c r="D99" s="9">
        <v>72200</v>
      </c>
      <c r="E99" s="10">
        <v>0</v>
      </c>
      <c r="F99" s="9">
        <v>51200</v>
      </c>
      <c r="G99" s="9">
        <f t="shared" si="7"/>
        <v>51200</v>
      </c>
      <c r="H99" s="9">
        <v>1400</v>
      </c>
      <c r="I99" s="10">
        <v>0</v>
      </c>
      <c r="J99" s="9">
        <v>28560</v>
      </c>
      <c r="K99" s="9">
        <v>12840</v>
      </c>
      <c r="L99" s="9">
        <v>2400</v>
      </c>
      <c r="M99" s="10">
        <v>0</v>
      </c>
      <c r="N99" s="10">
        <v>0</v>
      </c>
      <c r="O99" s="10">
        <v>0</v>
      </c>
      <c r="P99" s="9">
        <v>6000</v>
      </c>
      <c r="Q99" s="10">
        <v>0</v>
      </c>
      <c r="R99" s="10">
        <v>0</v>
      </c>
      <c r="S99" s="29">
        <v>21000</v>
      </c>
    </row>
    <row r="100" spans="1:19" x14ac:dyDescent="0.25">
      <c r="A100" s="39"/>
      <c r="B100" s="59"/>
      <c r="C100" s="22" t="s">
        <v>5</v>
      </c>
      <c r="D100" s="9">
        <v>71600</v>
      </c>
      <c r="E100" s="10">
        <v>0</v>
      </c>
      <c r="F100" s="9">
        <v>50800</v>
      </c>
      <c r="G100" s="9">
        <f t="shared" si="7"/>
        <v>50800</v>
      </c>
      <c r="H100" s="9">
        <v>2300</v>
      </c>
      <c r="I100" s="10">
        <v>0</v>
      </c>
      <c r="J100" s="9">
        <v>32400</v>
      </c>
      <c r="K100" s="9">
        <v>7900</v>
      </c>
      <c r="L100" s="9">
        <v>2400</v>
      </c>
      <c r="M100" s="10">
        <v>0</v>
      </c>
      <c r="N100" s="10">
        <v>0</v>
      </c>
      <c r="O100" s="10">
        <v>0</v>
      </c>
      <c r="P100" s="9">
        <v>5800</v>
      </c>
      <c r="Q100" s="10">
        <v>0</v>
      </c>
      <c r="R100" s="10">
        <v>0</v>
      </c>
      <c r="S100" s="29">
        <v>20800</v>
      </c>
    </row>
    <row r="101" spans="1:19" x14ac:dyDescent="0.25">
      <c r="A101" s="39"/>
      <c r="B101" s="59"/>
      <c r="C101" s="22" t="s">
        <v>6</v>
      </c>
      <c r="D101" s="9">
        <v>64700</v>
      </c>
      <c r="E101" s="10">
        <v>0</v>
      </c>
      <c r="F101" s="9">
        <v>46100</v>
      </c>
      <c r="G101" s="9">
        <f t="shared" si="7"/>
        <v>46100</v>
      </c>
      <c r="H101" s="9">
        <v>1100</v>
      </c>
      <c r="I101" s="10">
        <v>0</v>
      </c>
      <c r="J101" s="9">
        <v>22440</v>
      </c>
      <c r="K101" s="9">
        <v>17660</v>
      </c>
      <c r="L101" s="9">
        <v>2400</v>
      </c>
      <c r="M101" s="10">
        <v>0</v>
      </c>
      <c r="N101" s="10">
        <v>0</v>
      </c>
      <c r="O101" s="10">
        <v>0</v>
      </c>
      <c r="P101" s="9">
        <v>2500</v>
      </c>
      <c r="Q101" s="10">
        <v>0</v>
      </c>
      <c r="R101" s="10">
        <v>0</v>
      </c>
      <c r="S101" s="29">
        <v>18600</v>
      </c>
    </row>
    <row r="102" spans="1:19" x14ac:dyDescent="0.25">
      <c r="A102" s="39"/>
      <c r="B102" s="59"/>
      <c r="C102" s="22" t="s">
        <v>7</v>
      </c>
      <c r="D102" s="9">
        <v>61500</v>
      </c>
      <c r="E102" s="10">
        <v>0</v>
      </c>
      <c r="F102" s="9">
        <v>43500</v>
      </c>
      <c r="G102" s="9">
        <f t="shared" si="7"/>
        <v>43500</v>
      </c>
      <c r="H102" s="9">
        <v>1300</v>
      </c>
      <c r="I102" s="10">
        <v>0</v>
      </c>
      <c r="J102" s="9">
        <v>21840</v>
      </c>
      <c r="K102" s="9">
        <v>15360</v>
      </c>
      <c r="L102" s="9">
        <v>2400</v>
      </c>
      <c r="M102" s="10">
        <v>0</v>
      </c>
      <c r="N102" s="10">
        <v>0</v>
      </c>
      <c r="O102" s="10">
        <v>0</v>
      </c>
      <c r="P102" s="9">
        <v>2600</v>
      </c>
      <c r="Q102" s="10">
        <v>0</v>
      </c>
      <c r="R102" s="10">
        <v>0</v>
      </c>
      <c r="S102" s="29">
        <v>18000</v>
      </c>
    </row>
    <row r="103" spans="1:19" x14ac:dyDescent="0.25">
      <c r="A103" s="39" t="s">
        <v>31</v>
      </c>
      <c r="B103" s="59" t="s">
        <v>32</v>
      </c>
      <c r="C103" s="22" t="s">
        <v>0</v>
      </c>
      <c r="D103" s="9">
        <v>53700</v>
      </c>
      <c r="E103" s="10">
        <v>0</v>
      </c>
      <c r="F103" s="9">
        <v>53700</v>
      </c>
      <c r="G103" s="9">
        <f t="shared" si="7"/>
        <v>53700</v>
      </c>
      <c r="H103" s="9">
        <v>5900</v>
      </c>
      <c r="I103" s="10">
        <v>0</v>
      </c>
      <c r="J103" s="9">
        <v>9500</v>
      </c>
      <c r="K103" s="9">
        <v>38300</v>
      </c>
      <c r="L103" s="10">
        <v>0</v>
      </c>
      <c r="M103" s="10">
        <v>0</v>
      </c>
      <c r="N103" s="10">
        <v>0</v>
      </c>
      <c r="O103" s="10">
        <v>0</v>
      </c>
      <c r="P103" s="10">
        <v>0</v>
      </c>
      <c r="Q103" s="10">
        <v>0</v>
      </c>
      <c r="R103" s="10">
        <v>0</v>
      </c>
      <c r="S103" s="29">
        <v>0</v>
      </c>
    </row>
    <row r="104" spans="1:19" x14ac:dyDescent="0.25">
      <c r="A104" s="39"/>
      <c r="B104" s="59"/>
      <c r="C104" s="22" t="s">
        <v>1</v>
      </c>
      <c r="D104" s="9">
        <v>61400</v>
      </c>
      <c r="E104" s="10">
        <v>0</v>
      </c>
      <c r="F104" s="9">
        <v>61400</v>
      </c>
      <c r="G104" s="9">
        <f t="shared" si="5"/>
        <v>61400</v>
      </c>
      <c r="H104" s="9">
        <v>7200</v>
      </c>
      <c r="I104" s="10">
        <v>0</v>
      </c>
      <c r="J104" s="9">
        <v>9995</v>
      </c>
      <c r="K104" s="9">
        <v>44205</v>
      </c>
      <c r="L104" s="10">
        <v>0</v>
      </c>
      <c r="M104" s="10">
        <v>0</v>
      </c>
      <c r="N104" s="10">
        <v>0</v>
      </c>
      <c r="O104" s="10">
        <v>0</v>
      </c>
      <c r="P104" s="10">
        <v>0</v>
      </c>
      <c r="Q104" s="10">
        <v>0</v>
      </c>
      <c r="R104" s="10">
        <v>0</v>
      </c>
      <c r="S104" s="29">
        <v>0</v>
      </c>
    </row>
    <row r="105" spans="1:19" x14ac:dyDescent="0.25">
      <c r="A105" s="39"/>
      <c r="B105" s="59"/>
      <c r="C105" s="22" t="s">
        <v>2</v>
      </c>
      <c r="D105" s="9">
        <v>56000</v>
      </c>
      <c r="E105" s="10">
        <v>0</v>
      </c>
      <c r="F105" s="9">
        <v>56000</v>
      </c>
      <c r="G105" s="9">
        <f t="shared" ref="G105:G136" si="8">H105+J105+K105+L105+M105+N105+O105+P105+Q105+R105</f>
        <v>56000</v>
      </c>
      <c r="H105" s="9">
        <v>6700</v>
      </c>
      <c r="I105" s="10">
        <v>0</v>
      </c>
      <c r="J105" s="9">
        <v>9907</v>
      </c>
      <c r="K105" s="9">
        <v>39393</v>
      </c>
      <c r="L105" s="10">
        <v>0</v>
      </c>
      <c r="M105" s="10">
        <v>0</v>
      </c>
      <c r="N105" s="10">
        <v>0</v>
      </c>
      <c r="O105" s="10">
        <v>0</v>
      </c>
      <c r="P105" s="10">
        <v>0</v>
      </c>
      <c r="Q105" s="10">
        <v>0</v>
      </c>
      <c r="R105" s="10">
        <v>0</v>
      </c>
      <c r="S105" s="29">
        <v>0</v>
      </c>
    </row>
    <row r="106" spans="1:19" x14ac:dyDescent="0.25">
      <c r="A106" s="39"/>
      <c r="B106" s="59"/>
      <c r="C106" s="22" t="s">
        <v>3</v>
      </c>
      <c r="D106" s="9">
        <v>66728</v>
      </c>
      <c r="E106" s="10">
        <v>0</v>
      </c>
      <c r="F106" s="9">
        <v>61428</v>
      </c>
      <c r="G106" s="9">
        <f t="shared" si="8"/>
        <v>61428</v>
      </c>
      <c r="H106" s="9">
        <v>3502</v>
      </c>
      <c r="I106" s="10">
        <v>0</v>
      </c>
      <c r="J106" s="9">
        <v>10100</v>
      </c>
      <c r="K106" s="9">
        <v>47826</v>
      </c>
      <c r="L106" s="10">
        <v>0</v>
      </c>
      <c r="M106" s="10">
        <v>0</v>
      </c>
      <c r="N106" s="10">
        <v>0</v>
      </c>
      <c r="O106" s="10">
        <v>0</v>
      </c>
      <c r="P106" s="10">
        <v>0</v>
      </c>
      <c r="Q106" s="10">
        <v>0</v>
      </c>
      <c r="R106" s="10">
        <v>0</v>
      </c>
      <c r="S106" s="29">
        <v>5300</v>
      </c>
    </row>
    <row r="107" spans="1:19" x14ac:dyDescent="0.25">
      <c r="A107" s="39"/>
      <c r="B107" s="59"/>
      <c r="C107" s="22" t="s">
        <v>4</v>
      </c>
      <c r="D107" s="9">
        <v>54500</v>
      </c>
      <c r="E107" s="10">
        <v>0</v>
      </c>
      <c r="F107" s="9">
        <v>54500</v>
      </c>
      <c r="G107" s="9">
        <f t="shared" si="8"/>
        <v>54500</v>
      </c>
      <c r="H107" s="9">
        <v>3937</v>
      </c>
      <c r="I107" s="10">
        <v>0</v>
      </c>
      <c r="J107" s="9">
        <v>9802</v>
      </c>
      <c r="K107" s="9">
        <v>40761</v>
      </c>
      <c r="L107" s="10">
        <v>0</v>
      </c>
      <c r="M107" s="10">
        <v>0</v>
      </c>
      <c r="N107" s="10">
        <v>0</v>
      </c>
      <c r="O107" s="10">
        <v>0</v>
      </c>
      <c r="P107" s="10">
        <v>0</v>
      </c>
      <c r="Q107" s="10">
        <v>0</v>
      </c>
      <c r="R107" s="10">
        <v>0</v>
      </c>
      <c r="S107" s="29">
        <v>0</v>
      </c>
    </row>
    <row r="108" spans="1:19" x14ac:dyDescent="0.25">
      <c r="A108" s="39"/>
      <c r="B108" s="59"/>
      <c r="C108" s="22" t="s">
        <v>5</v>
      </c>
      <c r="D108" s="9">
        <v>54978</v>
      </c>
      <c r="E108" s="10">
        <v>0</v>
      </c>
      <c r="F108" s="9">
        <v>54978</v>
      </c>
      <c r="G108" s="9">
        <f t="shared" si="8"/>
        <v>54978</v>
      </c>
      <c r="H108" s="9">
        <v>3506</v>
      </c>
      <c r="I108" s="10">
        <v>0</v>
      </c>
      <c r="J108" s="9">
        <v>9725</v>
      </c>
      <c r="K108" s="9">
        <v>41747</v>
      </c>
      <c r="L108" s="10">
        <v>0</v>
      </c>
      <c r="M108" s="10">
        <v>0</v>
      </c>
      <c r="N108" s="10">
        <v>0</v>
      </c>
      <c r="O108" s="10">
        <v>0</v>
      </c>
      <c r="P108" s="10">
        <v>0</v>
      </c>
      <c r="Q108" s="10">
        <v>0</v>
      </c>
      <c r="R108" s="10">
        <v>0</v>
      </c>
      <c r="S108" s="29">
        <v>0</v>
      </c>
    </row>
    <row r="109" spans="1:19" x14ac:dyDescent="0.25">
      <c r="A109" s="39"/>
      <c r="B109" s="59"/>
      <c r="C109" s="22" t="s">
        <v>6</v>
      </c>
      <c r="D109" s="9">
        <v>54977</v>
      </c>
      <c r="E109" s="10">
        <v>0</v>
      </c>
      <c r="F109" s="9">
        <v>54977</v>
      </c>
      <c r="G109" s="9">
        <f t="shared" si="8"/>
        <v>54977</v>
      </c>
      <c r="H109" s="9">
        <v>5188</v>
      </c>
      <c r="I109" s="10">
        <v>0</v>
      </c>
      <c r="J109" s="9">
        <v>10002</v>
      </c>
      <c r="K109" s="9">
        <v>39787</v>
      </c>
      <c r="L109" s="10">
        <v>0</v>
      </c>
      <c r="M109" s="10">
        <v>0</v>
      </c>
      <c r="N109" s="10">
        <v>0</v>
      </c>
      <c r="O109" s="10">
        <v>0</v>
      </c>
      <c r="P109" s="10">
        <v>0</v>
      </c>
      <c r="Q109" s="10">
        <v>0</v>
      </c>
      <c r="R109" s="10">
        <v>0</v>
      </c>
      <c r="S109" s="29">
        <v>0</v>
      </c>
    </row>
    <row r="110" spans="1:19" x14ac:dyDescent="0.25">
      <c r="A110" s="39"/>
      <c r="B110" s="59"/>
      <c r="C110" s="22" t="s">
        <v>7</v>
      </c>
      <c r="D110" s="9">
        <v>55786</v>
      </c>
      <c r="E110" s="10">
        <v>0</v>
      </c>
      <c r="F110" s="9">
        <v>55786</v>
      </c>
      <c r="G110" s="9">
        <f t="shared" si="8"/>
        <v>55786</v>
      </c>
      <c r="H110" s="9">
        <v>4953</v>
      </c>
      <c r="I110" s="10">
        <v>0</v>
      </c>
      <c r="J110" s="9">
        <v>9528</v>
      </c>
      <c r="K110" s="9">
        <v>41305</v>
      </c>
      <c r="L110" s="10">
        <v>0</v>
      </c>
      <c r="M110" s="10">
        <v>0</v>
      </c>
      <c r="N110" s="10">
        <v>0</v>
      </c>
      <c r="O110" s="10">
        <v>0</v>
      </c>
      <c r="P110" s="10">
        <v>0</v>
      </c>
      <c r="Q110" s="10">
        <v>0</v>
      </c>
      <c r="R110" s="10">
        <v>0</v>
      </c>
      <c r="S110" s="29">
        <v>0</v>
      </c>
    </row>
    <row r="111" spans="1:19" x14ac:dyDescent="0.25">
      <c r="A111" s="39" t="s">
        <v>44</v>
      </c>
      <c r="B111" s="59" t="s">
        <v>45</v>
      </c>
      <c r="C111" s="22" t="s">
        <v>0</v>
      </c>
      <c r="D111" s="9">
        <v>240776.7</v>
      </c>
      <c r="E111" s="9">
        <v>240776.7</v>
      </c>
      <c r="F111" s="9">
        <v>240776.7</v>
      </c>
      <c r="G111" s="9">
        <f t="shared" si="8"/>
        <v>222955.07</v>
      </c>
      <c r="H111" s="9">
        <v>11654.72</v>
      </c>
      <c r="I111" s="9">
        <v>0</v>
      </c>
      <c r="J111" s="9">
        <v>74574.45</v>
      </c>
      <c r="K111" s="9">
        <v>121674.11</v>
      </c>
      <c r="L111" s="9">
        <v>0</v>
      </c>
      <c r="M111" s="9">
        <v>0</v>
      </c>
      <c r="N111" s="9">
        <v>0</v>
      </c>
      <c r="O111" s="9">
        <v>0</v>
      </c>
      <c r="P111" s="9">
        <v>0</v>
      </c>
      <c r="Q111" s="9">
        <v>0</v>
      </c>
      <c r="R111" s="9">
        <v>15051.79</v>
      </c>
      <c r="S111" s="29">
        <v>17821.63</v>
      </c>
    </row>
    <row r="112" spans="1:19" x14ac:dyDescent="0.25">
      <c r="A112" s="39"/>
      <c r="B112" s="59"/>
      <c r="C112" s="22" t="s">
        <v>1</v>
      </c>
      <c r="D112" s="9">
        <v>238021.73</v>
      </c>
      <c r="E112" s="9">
        <v>238021.73</v>
      </c>
      <c r="F112" s="9">
        <v>238021.73</v>
      </c>
      <c r="G112" s="9">
        <f t="shared" si="8"/>
        <v>221322.54</v>
      </c>
      <c r="H112" s="9">
        <v>11803.79</v>
      </c>
      <c r="I112" s="9">
        <v>0</v>
      </c>
      <c r="J112" s="9">
        <v>73823.37</v>
      </c>
      <c r="K112" s="9">
        <v>120448.65</v>
      </c>
      <c r="L112" s="9">
        <v>0</v>
      </c>
      <c r="M112" s="9">
        <v>0</v>
      </c>
      <c r="N112" s="9">
        <v>0</v>
      </c>
      <c r="O112" s="9">
        <v>0</v>
      </c>
      <c r="P112" s="9">
        <v>0</v>
      </c>
      <c r="Q112" s="9">
        <v>0</v>
      </c>
      <c r="R112" s="9">
        <v>15246.73</v>
      </c>
      <c r="S112" s="29">
        <v>16699.189999999999</v>
      </c>
    </row>
    <row r="113" spans="1:19" x14ac:dyDescent="0.25">
      <c r="A113" s="39"/>
      <c r="B113" s="59"/>
      <c r="C113" s="22" t="s">
        <v>2</v>
      </c>
      <c r="D113" s="9">
        <v>212771.68</v>
      </c>
      <c r="E113" s="9">
        <v>212771.68</v>
      </c>
      <c r="F113" s="9">
        <v>212771.68</v>
      </c>
      <c r="G113" s="9">
        <f t="shared" si="8"/>
        <v>197555.05</v>
      </c>
      <c r="H113" s="9">
        <v>12559.25</v>
      </c>
      <c r="I113" s="9">
        <v>0</v>
      </c>
      <c r="J113" s="9">
        <v>59746.5</v>
      </c>
      <c r="K113" s="9">
        <v>110957.79</v>
      </c>
      <c r="L113" s="9">
        <v>0</v>
      </c>
      <c r="M113" s="9">
        <v>0</v>
      </c>
      <c r="N113" s="9">
        <v>0</v>
      </c>
      <c r="O113" s="9">
        <v>0</v>
      </c>
      <c r="P113" s="9">
        <v>0</v>
      </c>
      <c r="Q113" s="9">
        <v>0</v>
      </c>
      <c r="R113" s="9">
        <v>14291.51</v>
      </c>
      <c r="S113" s="29">
        <v>15216.63</v>
      </c>
    </row>
    <row r="114" spans="1:19" x14ac:dyDescent="0.25">
      <c r="A114" s="39"/>
      <c r="B114" s="59"/>
      <c r="C114" s="22" t="s">
        <v>3</v>
      </c>
      <c r="D114" s="9">
        <v>203952.94</v>
      </c>
      <c r="E114" s="9">
        <v>203952.94</v>
      </c>
      <c r="F114" s="9">
        <v>203952.94</v>
      </c>
      <c r="G114" s="9">
        <f t="shared" si="8"/>
        <v>189072.5</v>
      </c>
      <c r="H114" s="9">
        <v>10120.719999999999</v>
      </c>
      <c r="I114" s="9">
        <v>0</v>
      </c>
      <c r="J114" s="9">
        <v>65411.57</v>
      </c>
      <c r="K114" s="9">
        <v>102310.41</v>
      </c>
      <c r="L114" s="9">
        <v>0</v>
      </c>
      <c r="M114" s="9">
        <v>0</v>
      </c>
      <c r="N114" s="9">
        <v>0</v>
      </c>
      <c r="O114" s="9">
        <v>0</v>
      </c>
      <c r="P114" s="9">
        <v>0</v>
      </c>
      <c r="Q114" s="9">
        <v>0</v>
      </c>
      <c r="R114" s="9">
        <v>11229.8</v>
      </c>
      <c r="S114" s="29">
        <v>14880.44</v>
      </c>
    </row>
    <row r="115" spans="1:19" x14ac:dyDescent="0.25">
      <c r="A115" s="39"/>
      <c r="B115" s="59"/>
      <c r="C115" s="22" t="s">
        <v>4</v>
      </c>
      <c r="D115" s="9">
        <v>206320.83</v>
      </c>
      <c r="E115" s="9">
        <v>206320.83</v>
      </c>
      <c r="F115" s="9">
        <v>206320.83</v>
      </c>
      <c r="G115" s="9">
        <f t="shared" si="8"/>
        <v>191368.21000000002</v>
      </c>
      <c r="H115" s="9">
        <v>12067.62</v>
      </c>
      <c r="I115" s="9">
        <v>0</v>
      </c>
      <c r="J115" s="9">
        <v>59763.02</v>
      </c>
      <c r="K115" s="9">
        <v>106245.37</v>
      </c>
      <c r="L115" s="9">
        <v>0</v>
      </c>
      <c r="M115" s="9">
        <v>0</v>
      </c>
      <c r="N115" s="9">
        <v>0</v>
      </c>
      <c r="O115" s="9">
        <v>0</v>
      </c>
      <c r="P115" s="9">
        <v>0</v>
      </c>
      <c r="Q115" s="9">
        <v>0</v>
      </c>
      <c r="R115" s="9">
        <v>13292.2</v>
      </c>
      <c r="S115" s="29">
        <v>14952.62</v>
      </c>
    </row>
    <row r="116" spans="1:19" x14ac:dyDescent="0.25">
      <c r="A116" s="39"/>
      <c r="B116" s="59"/>
      <c r="C116" s="22" t="s">
        <v>5</v>
      </c>
      <c r="D116" s="9">
        <v>198142.02</v>
      </c>
      <c r="E116" s="9">
        <v>198142.02</v>
      </c>
      <c r="F116" s="9">
        <v>198142.02</v>
      </c>
      <c r="G116" s="9">
        <f t="shared" si="8"/>
        <v>184318.16000000003</v>
      </c>
      <c r="H116" s="9">
        <v>11226.6</v>
      </c>
      <c r="I116" s="9">
        <v>0</v>
      </c>
      <c r="J116" s="9">
        <v>62878.11</v>
      </c>
      <c r="K116" s="9">
        <v>98347.81</v>
      </c>
      <c r="L116" s="9">
        <v>0</v>
      </c>
      <c r="M116" s="9">
        <v>0</v>
      </c>
      <c r="N116" s="9">
        <v>0</v>
      </c>
      <c r="O116" s="9">
        <v>0</v>
      </c>
      <c r="P116" s="9">
        <v>0</v>
      </c>
      <c r="Q116" s="9">
        <v>0</v>
      </c>
      <c r="R116" s="9">
        <v>11865.64</v>
      </c>
      <c r="S116" s="29">
        <v>13823.86</v>
      </c>
    </row>
    <row r="117" spans="1:19" x14ac:dyDescent="0.25">
      <c r="A117" s="39"/>
      <c r="B117" s="59"/>
      <c r="C117" s="22" t="s">
        <v>6</v>
      </c>
      <c r="D117" s="9">
        <v>193555.89</v>
      </c>
      <c r="E117" s="9">
        <v>193555.89</v>
      </c>
      <c r="F117" s="9">
        <v>193555.89</v>
      </c>
      <c r="G117" s="9">
        <f t="shared" si="8"/>
        <v>179679.9</v>
      </c>
      <c r="H117" s="9">
        <v>12381.42</v>
      </c>
      <c r="I117" s="9">
        <v>0</v>
      </c>
      <c r="J117" s="9">
        <v>57880.480000000003</v>
      </c>
      <c r="K117" s="9">
        <v>98553.26</v>
      </c>
      <c r="L117" s="9">
        <v>0</v>
      </c>
      <c r="M117" s="9">
        <v>0</v>
      </c>
      <c r="N117" s="9">
        <v>0</v>
      </c>
      <c r="O117" s="9">
        <v>0</v>
      </c>
      <c r="P117" s="9">
        <v>0</v>
      </c>
      <c r="Q117" s="9">
        <v>0</v>
      </c>
      <c r="R117" s="9">
        <v>10864.74</v>
      </c>
      <c r="S117" s="29">
        <v>13875.99</v>
      </c>
    </row>
    <row r="118" spans="1:19" x14ac:dyDescent="0.25">
      <c r="A118" s="39"/>
      <c r="B118" s="59"/>
      <c r="C118" s="22" t="s">
        <v>7</v>
      </c>
      <c r="D118" s="9">
        <v>203553.2</v>
      </c>
      <c r="E118" s="9">
        <v>203553.2</v>
      </c>
      <c r="F118" s="9">
        <v>203553.2</v>
      </c>
      <c r="G118" s="9">
        <f t="shared" si="8"/>
        <v>189351.81</v>
      </c>
      <c r="H118" s="9">
        <v>12717.72</v>
      </c>
      <c r="I118" s="9">
        <v>0</v>
      </c>
      <c r="J118" s="9">
        <v>61734.35</v>
      </c>
      <c r="K118" s="9">
        <v>101462.87</v>
      </c>
      <c r="L118" s="9">
        <v>0</v>
      </c>
      <c r="M118" s="9">
        <v>0</v>
      </c>
      <c r="N118" s="9">
        <v>0</v>
      </c>
      <c r="O118" s="9">
        <v>0</v>
      </c>
      <c r="P118" s="9">
        <v>0</v>
      </c>
      <c r="Q118" s="9">
        <v>0</v>
      </c>
      <c r="R118" s="9">
        <v>13436.87</v>
      </c>
      <c r="S118" s="29">
        <v>14201.9</v>
      </c>
    </row>
    <row r="119" spans="1:19" x14ac:dyDescent="0.25">
      <c r="A119" s="39" t="s">
        <v>53</v>
      </c>
      <c r="B119" s="59" t="s">
        <v>54</v>
      </c>
      <c r="C119" s="22" t="s">
        <v>0</v>
      </c>
      <c r="D119" s="10">
        <v>0</v>
      </c>
      <c r="E119" s="10">
        <v>0</v>
      </c>
      <c r="F119" s="10">
        <v>0</v>
      </c>
      <c r="G119" s="9">
        <f t="shared" si="8"/>
        <v>0</v>
      </c>
      <c r="H119" s="10">
        <v>0</v>
      </c>
      <c r="I119" s="10">
        <v>0</v>
      </c>
      <c r="J119" s="10">
        <v>0</v>
      </c>
      <c r="K119" s="10">
        <v>0</v>
      </c>
      <c r="L119" s="10">
        <v>0</v>
      </c>
      <c r="M119" s="10">
        <v>0</v>
      </c>
      <c r="N119" s="10">
        <v>0</v>
      </c>
      <c r="O119" s="10">
        <v>0</v>
      </c>
      <c r="P119" s="10">
        <v>0</v>
      </c>
      <c r="Q119" s="10">
        <v>0</v>
      </c>
      <c r="R119" s="10">
        <v>0</v>
      </c>
      <c r="S119" s="30">
        <v>0</v>
      </c>
    </row>
    <row r="120" spans="1:19" x14ac:dyDescent="0.25">
      <c r="A120" s="39"/>
      <c r="B120" s="59"/>
      <c r="C120" s="22" t="s">
        <v>1</v>
      </c>
      <c r="D120" s="10">
        <v>0</v>
      </c>
      <c r="E120" s="10">
        <v>0</v>
      </c>
      <c r="F120" s="10">
        <v>0</v>
      </c>
      <c r="G120" s="9">
        <f t="shared" si="8"/>
        <v>0</v>
      </c>
      <c r="H120" s="10">
        <v>0</v>
      </c>
      <c r="I120" s="10">
        <v>0</v>
      </c>
      <c r="J120" s="10">
        <v>0</v>
      </c>
      <c r="K120" s="10">
        <v>0</v>
      </c>
      <c r="L120" s="10">
        <v>0</v>
      </c>
      <c r="M120" s="10">
        <v>0</v>
      </c>
      <c r="N120" s="10">
        <v>0</v>
      </c>
      <c r="O120" s="10">
        <v>0</v>
      </c>
      <c r="P120" s="10">
        <v>0</v>
      </c>
      <c r="Q120" s="10">
        <v>0</v>
      </c>
      <c r="R120" s="10">
        <v>0</v>
      </c>
      <c r="S120" s="30">
        <v>0</v>
      </c>
    </row>
    <row r="121" spans="1:19" x14ac:dyDescent="0.25">
      <c r="A121" s="39"/>
      <c r="B121" s="59"/>
      <c r="C121" s="22" t="s">
        <v>2</v>
      </c>
      <c r="D121" s="9">
        <v>52234</v>
      </c>
      <c r="E121" s="10">
        <v>0</v>
      </c>
      <c r="F121" s="9">
        <v>50984</v>
      </c>
      <c r="G121" s="9">
        <f t="shared" si="8"/>
        <v>50984</v>
      </c>
      <c r="H121" s="10">
        <v>0</v>
      </c>
      <c r="I121" s="10">
        <v>0</v>
      </c>
      <c r="J121" s="9">
        <v>21733</v>
      </c>
      <c r="K121" s="9">
        <v>29251</v>
      </c>
      <c r="L121" s="10">
        <v>0</v>
      </c>
      <c r="M121" s="10">
        <v>0</v>
      </c>
      <c r="N121" s="10">
        <v>0</v>
      </c>
      <c r="O121" s="10">
        <v>0</v>
      </c>
      <c r="P121" s="10">
        <v>0</v>
      </c>
      <c r="Q121" s="10">
        <v>0</v>
      </c>
      <c r="R121" s="10">
        <v>0</v>
      </c>
      <c r="S121" s="29">
        <v>1250</v>
      </c>
    </row>
    <row r="122" spans="1:19" x14ac:dyDescent="0.25">
      <c r="A122" s="39"/>
      <c r="B122" s="59"/>
      <c r="C122" s="22" t="s">
        <v>3</v>
      </c>
      <c r="D122" s="9">
        <v>55409</v>
      </c>
      <c r="E122" s="10">
        <v>0</v>
      </c>
      <c r="F122" s="9">
        <v>54109</v>
      </c>
      <c r="G122" s="9">
        <f t="shared" si="8"/>
        <v>54109</v>
      </c>
      <c r="H122" s="10">
        <v>0</v>
      </c>
      <c r="I122" s="10">
        <v>0</v>
      </c>
      <c r="J122" s="9">
        <v>21455</v>
      </c>
      <c r="K122" s="9">
        <v>32654</v>
      </c>
      <c r="L122" s="10">
        <v>0</v>
      </c>
      <c r="M122" s="10">
        <v>0</v>
      </c>
      <c r="N122" s="10">
        <v>0</v>
      </c>
      <c r="O122" s="10">
        <v>0</v>
      </c>
      <c r="P122" s="10">
        <v>0</v>
      </c>
      <c r="Q122" s="10">
        <v>0</v>
      </c>
      <c r="R122" s="10">
        <v>0</v>
      </c>
      <c r="S122" s="29">
        <v>1300</v>
      </c>
    </row>
    <row r="123" spans="1:19" x14ac:dyDescent="0.25">
      <c r="A123" s="39"/>
      <c r="B123" s="59"/>
      <c r="C123" s="22" t="s">
        <v>4</v>
      </c>
      <c r="D123" s="9">
        <v>60558</v>
      </c>
      <c r="E123" s="10">
        <v>0</v>
      </c>
      <c r="F123" s="9">
        <v>58958</v>
      </c>
      <c r="G123" s="9">
        <f t="shared" si="8"/>
        <v>58958</v>
      </c>
      <c r="H123" s="10">
        <v>0</v>
      </c>
      <c r="I123" s="10">
        <v>0</v>
      </c>
      <c r="J123" s="9">
        <v>23337</v>
      </c>
      <c r="K123" s="9">
        <v>35621</v>
      </c>
      <c r="L123" s="10">
        <v>0</v>
      </c>
      <c r="M123" s="10">
        <v>0</v>
      </c>
      <c r="N123" s="10">
        <v>0</v>
      </c>
      <c r="O123" s="10">
        <v>0</v>
      </c>
      <c r="P123" s="10">
        <v>0</v>
      </c>
      <c r="Q123" s="10">
        <v>0</v>
      </c>
      <c r="R123" s="10">
        <v>0</v>
      </c>
      <c r="S123" s="29">
        <v>1600</v>
      </c>
    </row>
    <row r="124" spans="1:19" x14ac:dyDescent="0.25">
      <c r="A124" s="39"/>
      <c r="B124" s="59"/>
      <c r="C124" s="22" t="s">
        <v>5</v>
      </c>
      <c r="D124" s="9">
        <v>58664</v>
      </c>
      <c r="E124" s="10">
        <v>0</v>
      </c>
      <c r="F124" s="9">
        <v>56264</v>
      </c>
      <c r="G124" s="9">
        <f t="shared" si="8"/>
        <v>56264</v>
      </c>
      <c r="H124" s="10">
        <v>0</v>
      </c>
      <c r="I124" s="10">
        <v>0</v>
      </c>
      <c r="J124" s="9">
        <v>21613</v>
      </c>
      <c r="K124" s="9">
        <v>34651</v>
      </c>
      <c r="L124" s="10">
        <v>0</v>
      </c>
      <c r="M124" s="10">
        <v>0</v>
      </c>
      <c r="N124" s="10">
        <v>0</v>
      </c>
      <c r="O124" s="10">
        <v>0</v>
      </c>
      <c r="P124" s="10">
        <v>0</v>
      </c>
      <c r="Q124" s="10">
        <v>0</v>
      </c>
      <c r="R124" s="10">
        <v>0</v>
      </c>
      <c r="S124" s="29">
        <v>2400</v>
      </c>
    </row>
    <row r="125" spans="1:19" x14ac:dyDescent="0.25">
      <c r="A125" s="39"/>
      <c r="B125" s="59"/>
      <c r="C125" s="22" t="s">
        <v>6</v>
      </c>
      <c r="D125" s="9">
        <v>57038</v>
      </c>
      <c r="E125" s="10">
        <v>0</v>
      </c>
      <c r="F125" s="9">
        <v>55538</v>
      </c>
      <c r="G125" s="9">
        <f t="shared" si="8"/>
        <v>55538</v>
      </c>
      <c r="H125" s="10">
        <v>0</v>
      </c>
      <c r="I125" s="10">
        <v>0</v>
      </c>
      <c r="J125" s="9">
        <v>21971</v>
      </c>
      <c r="K125" s="9">
        <v>33567</v>
      </c>
      <c r="L125" s="10">
        <v>0</v>
      </c>
      <c r="M125" s="10">
        <v>0</v>
      </c>
      <c r="N125" s="10">
        <v>0</v>
      </c>
      <c r="O125" s="10">
        <v>0</v>
      </c>
      <c r="P125" s="10">
        <v>0</v>
      </c>
      <c r="Q125" s="10">
        <v>0</v>
      </c>
      <c r="R125" s="10">
        <v>0</v>
      </c>
      <c r="S125" s="29">
        <v>1500</v>
      </c>
    </row>
    <row r="126" spans="1:19" x14ac:dyDescent="0.25">
      <c r="A126" s="39"/>
      <c r="B126" s="59"/>
      <c r="C126" s="22" t="s">
        <v>7</v>
      </c>
      <c r="D126" s="9">
        <v>94930</v>
      </c>
      <c r="E126" s="9">
        <v>6152</v>
      </c>
      <c r="F126" s="9">
        <v>93430</v>
      </c>
      <c r="G126" s="9">
        <f t="shared" si="8"/>
        <v>93430</v>
      </c>
      <c r="H126" s="10">
        <v>0</v>
      </c>
      <c r="I126" s="10">
        <v>0</v>
      </c>
      <c r="J126" s="9">
        <v>32180</v>
      </c>
      <c r="K126" s="9">
        <v>61250</v>
      </c>
      <c r="L126" s="10">
        <v>0</v>
      </c>
      <c r="M126" s="10">
        <v>0</v>
      </c>
      <c r="N126" s="10">
        <v>0</v>
      </c>
      <c r="O126" s="10">
        <v>0</v>
      </c>
      <c r="P126" s="10">
        <v>0</v>
      </c>
      <c r="Q126" s="10">
        <v>0</v>
      </c>
      <c r="R126" s="10">
        <v>0</v>
      </c>
      <c r="S126" s="29">
        <v>1500</v>
      </c>
    </row>
    <row r="127" spans="1:19" x14ac:dyDescent="0.25">
      <c r="A127" s="39" t="s">
        <v>82</v>
      </c>
      <c r="B127" s="59" t="s">
        <v>81</v>
      </c>
      <c r="C127" s="22" t="s">
        <v>0</v>
      </c>
      <c r="D127" s="9">
        <v>1607663</v>
      </c>
      <c r="E127" s="10">
        <v>0</v>
      </c>
      <c r="F127" s="9">
        <v>1591670</v>
      </c>
      <c r="G127" s="9">
        <f t="shared" si="8"/>
        <v>1443300</v>
      </c>
      <c r="H127" s="10">
        <v>0</v>
      </c>
      <c r="I127" s="10">
        <v>0</v>
      </c>
      <c r="J127" s="9">
        <v>0</v>
      </c>
      <c r="K127" s="9">
        <v>36048</v>
      </c>
      <c r="L127" s="10">
        <v>0</v>
      </c>
      <c r="M127" s="9">
        <v>979520</v>
      </c>
      <c r="N127" s="10">
        <v>0</v>
      </c>
      <c r="O127" s="10">
        <v>0</v>
      </c>
      <c r="P127" s="9">
        <v>206</v>
      </c>
      <c r="Q127" s="9">
        <v>207</v>
      </c>
      <c r="R127" s="9">
        <v>427319</v>
      </c>
      <c r="S127" s="29">
        <v>164363</v>
      </c>
    </row>
    <row r="128" spans="1:19" x14ac:dyDescent="0.25">
      <c r="A128" s="39"/>
      <c r="B128" s="59"/>
      <c r="C128" s="22" t="s">
        <v>1</v>
      </c>
      <c r="D128" s="9">
        <v>1607146</v>
      </c>
      <c r="E128" s="10">
        <v>0</v>
      </c>
      <c r="F128" s="9">
        <v>1546250</v>
      </c>
      <c r="G128" s="9">
        <f t="shared" si="8"/>
        <v>1443989</v>
      </c>
      <c r="H128" s="10">
        <v>0</v>
      </c>
      <c r="I128" s="10">
        <v>0</v>
      </c>
      <c r="J128" s="9">
        <v>0</v>
      </c>
      <c r="K128" s="9">
        <v>34961</v>
      </c>
      <c r="L128" s="10">
        <v>0</v>
      </c>
      <c r="M128" s="9">
        <v>980548</v>
      </c>
      <c r="N128" s="10">
        <v>0</v>
      </c>
      <c r="O128" s="10">
        <v>0</v>
      </c>
      <c r="P128" s="9">
        <v>191</v>
      </c>
      <c r="Q128" s="9">
        <v>107</v>
      </c>
      <c r="R128" s="9">
        <v>428182</v>
      </c>
      <c r="S128" s="29">
        <v>163157</v>
      </c>
    </row>
    <row r="129" spans="1:19" x14ac:dyDescent="0.25">
      <c r="A129" s="39"/>
      <c r="B129" s="59"/>
      <c r="C129" s="22" t="s">
        <v>2</v>
      </c>
      <c r="D129" s="9">
        <v>1557531</v>
      </c>
      <c r="E129" s="10">
        <v>0</v>
      </c>
      <c r="F129" s="9">
        <v>1452110</v>
      </c>
      <c r="G129" s="9">
        <f t="shared" si="8"/>
        <v>1387482</v>
      </c>
      <c r="H129" s="10">
        <v>0</v>
      </c>
      <c r="I129" s="10">
        <v>0</v>
      </c>
      <c r="J129" s="9">
        <v>0</v>
      </c>
      <c r="K129" s="9">
        <v>32069</v>
      </c>
      <c r="L129" s="10">
        <v>0</v>
      </c>
      <c r="M129" s="9">
        <v>960722</v>
      </c>
      <c r="N129" s="10">
        <v>0</v>
      </c>
      <c r="O129" s="10">
        <v>0</v>
      </c>
      <c r="P129" s="9">
        <v>483</v>
      </c>
      <c r="Q129" s="9">
        <v>134</v>
      </c>
      <c r="R129" s="9">
        <v>394074</v>
      </c>
      <c r="S129" s="29">
        <v>170049</v>
      </c>
    </row>
    <row r="130" spans="1:19" x14ac:dyDescent="0.25">
      <c r="A130" s="39"/>
      <c r="B130" s="59"/>
      <c r="C130" s="22" t="s">
        <v>3</v>
      </c>
      <c r="D130" s="9">
        <v>1536446</v>
      </c>
      <c r="E130" s="10">
        <v>0</v>
      </c>
      <c r="F130" s="9">
        <v>1434660</v>
      </c>
      <c r="G130" s="9">
        <f t="shared" si="8"/>
        <v>1373150</v>
      </c>
      <c r="H130" s="10">
        <v>0</v>
      </c>
      <c r="I130" s="10">
        <v>0</v>
      </c>
      <c r="J130" s="9">
        <v>0</v>
      </c>
      <c r="K130" s="9">
        <v>28582</v>
      </c>
      <c r="L130" s="10">
        <v>0</v>
      </c>
      <c r="M130" s="9">
        <v>936142</v>
      </c>
      <c r="N130" s="10">
        <v>0</v>
      </c>
      <c r="O130" s="10">
        <v>0</v>
      </c>
      <c r="P130" s="9">
        <v>125</v>
      </c>
      <c r="Q130" s="9">
        <v>91</v>
      </c>
      <c r="R130" s="9">
        <v>408210</v>
      </c>
      <c r="S130" s="29">
        <v>163296</v>
      </c>
    </row>
    <row r="131" spans="1:19" x14ac:dyDescent="0.25">
      <c r="A131" s="39"/>
      <c r="B131" s="59"/>
      <c r="C131" s="22" t="s">
        <v>4</v>
      </c>
      <c r="D131" s="9">
        <v>1539236</v>
      </c>
      <c r="E131" s="10">
        <v>0</v>
      </c>
      <c r="F131" s="9">
        <v>1455750</v>
      </c>
      <c r="G131" s="9">
        <f t="shared" si="8"/>
        <v>1394589</v>
      </c>
      <c r="H131" s="10">
        <v>0</v>
      </c>
      <c r="I131" s="10">
        <v>0</v>
      </c>
      <c r="J131" s="9">
        <v>0</v>
      </c>
      <c r="K131" s="9">
        <v>28276</v>
      </c>
      <c r="L131" s="10">
        <v>0</v>
      </c>
      <c r="M131" s="9">
        <v>959339</v>
      </c>
      <c r="N131" s="10">
        <v>0</v>
      </c>
      <c r="O131" s="10">
        <v>0</v>
      </c>
      <c r="P131" s="9">
        <v>197</v>
      </c>
      <c r="Q131" s="9">
        <v>72</v>
      </c>
      <c r="R131" s="9">
        <v>406705</v>
      </c>
      <c r="S131" s="29">
        <v>144647</v>
      </c>
    </row>
    <row r="132" spans="1:19" x14ac:dyDescent="0.25">
      <c r="A132" s="39"/>
      <c r="B132" s="59"/>
      <c r="C132" s="22" t="s">
        <v>5</v>
      </c>
      <c r="D132" s="9">
        <v>1481657</v>
      </c>
      <c r="E132" s="10">
        <v>0</v>
      </c>
      <c r="F132" s="9">
        <v>1461260</v>
      </c>
      <c r="G132" s="9">
        <f t="shared" si="8"/>
        <v>1338141</v>
      </c>
      <c r="H132" s="10">
        <v>0</v>
      </c>
      <c r="I132" s="10">
        <v>0</v>
      </c>
      <c r="J132" s="9">
        <v>0</v>
      </c>
      <c r="K132" s="9">
        <v>30365</v>
      </c>
      <c r="L132" s="10">
        <v>0</v>
      </c>
      <c r="M132" s="9">
        <v>878863</v>
      </c>
      <c r="N132" s="10">
        <v>0</v>
      </c>
      <c r="O132" s="10">
        <v>0</v>
      </c>
      <c r="P132" s="9">
        <v>205</v>
      </c>
      <c r="Q132" s="9">
        <v>6</v>
      </c>
      <c r="R132" s="9">
        <v>428702</v>
      </c>
      <c r="S132" s="29">
        <v>143516</v>
      </c>
    </row>
    <row r="133" spans="1:19" x14ac:dyDescent="0.25">
      <c r="A133" s="39"/>
      <c r="B133" s="59"/>
      <c r="C133" s="22" t="s">
        <v>6</v>
      </c>
      <c r="D133" s="9">
        <v>1484380</v>
      </c>
      <c r="E133" s="10">
        <v>0</v>
      </c>
      <c r="F133" s="9">
        <v>1454850</v>
      </c>
      <c r="G133" s="9">
        <f t="shared" si="8"/>
        <v>1354940</v>
      </c>
      <c r="H133" s="10">
        <v>0</v>
      </c>
      <c r="I133" s="10">
        <v>0</v>
      </c>
      <c r="J133" s="9">
        <v>0</v>
      </c>
      <c r="K133" s="9">
        <v>31915</v>
      </c>
      <c r="L133" s="10">
        <v>0</v>
      </c>
      <c r="M133" s="9">
        <v>893483</v>
      </c>
      <c r="N133" s="9">
        <v>106</v>
      </c>
      <c r="O133" s="10">
        <v>0</v>
      </c>
      <c r="P133" s="9">
        <v>130</v>
      </c>
      <c r="Q133" s="9">
        <v>10</v>
      </c>
      <c r="R133" s="9">
        <v>429296</v>
      </c>
      <c r="S133" s="29">
        <v>129440</v>
      </c>
    </row>
    <row r="134" spans="1:19" x14ac:dyDescent="0.25">
      <c r="A134" s="39"/>
      <c r="B134" s="59"/>
      <c r="C134" s="22" t="s">
        <v>7</v>
      </c>
      <c r="D134" s="9">
        <v>1423267</v>
      </c>
      <c r="E134" s="10">
        <v>0</v>
      </c>
      <c r="F134" s="9">
        <v>1411390</v>
      </c>
      <c r="G134" s="9">
        <f t="shared" si="8"/>
        <v>1327367</v>
      </c>
      <c r="H134" s="10">
        <v>0</v>
      </c>
      <c r="I134" s="10">
        <v>0</v>
      </c>
      <c r="J134" s="9">
        <v>0</v>
      </c>
      <c r="K134" s="9">
        <v>31412</v>
      </c>
      <c r="L134" s="9">
        <v>0</v>
      </c>
      <c r="M134" s="9">
        <v>883499</v>
      </c>
      <c r="N134" s="9">
        <v>113</v>
      </c>
      <c r="O134" s="10">
        <v>0</v>
      </c>
      <c r="P134" s="9">
        <v>144</v>
      </c>
      <c r="Q134" s="9">
        <v>15</v>
      </c>
      <c r="R134" s="9">
        <v>412184</v>
      </c>
      <c r="S134" s="29">
        <v>95900</v>
      </c>
    </row>
    <row r="135" spans="1:19" x14ac:dyDescent="0.25">
      <c r="A135" s="39" t="s">
        <v>68</v>
      </c>
      <c r="B135" s="59" t="s">
        <v>83</v>
      </c>
      <c r="C135" s="22" t="s">
        <v>0</v>
      </c>
      <c r="D135" s="9">
        <v>4497</v>
      </c>
      <c r="E135" s="9">
        <v>4497</v>
      </c>
      <c r="F135" s="9">
        <v>1917</v>
      </c>
      <c r="G135" s="9">
        <f t="shared" si="8"/>
        <v>1917</v>
      </c>
      <c r="H135" s="10">
        <v>0</v>
      </c>
      <c r="I135" s="10">
        <v>0</v>
      </c>
      <c r="J135" s="10">
        <v>0</v>
      </c>
      <c r="K135" s="9">
        <v>1917</v>
      </c>
      <c r="L135" s="10">
        <v>0</v>
      </c>
      <c r="M135" s="10">
        <v>0</v>
      </c>
      <c r="N135" s="10">
        <v>0</v>
      </c>
      <c r="O135" s="10">
        <v>0</v>
      </c>
      <c r="P135" s="10">
        <v>0</v>
      </c>
      <c r="Q135" s="10">
        <v>0</v>
      </c>
      <c r="R135" s="10">
        <v>0</v>
      </c>
      <c r="S135" s="29">
        <v>0</v>
      </c>
    </row>
    <row r="136" spans="1:19" x14ac:dyDescent="0.25">
      <c r="A136" s="39"/>
      <c r="B136" s="59"/>
      <c r="C136" s="22" t="s">
        <v>1</v>
      </c>
      <c r="D136" s="9">
        <v>2570</v>
      </c>
      <c r="E136" s="9">
        <v>2570</v>
      </c>
      <c r="F136" s="9">
        <v>1350</v>
      </c>
      <c r="G136" s="9">
        <f t="shared" si="8"/>
        <v>1350</v>
      </c>
      <c r="H136" s="10">
        <v>0</v>
      </c>
      <c r="I136" s="10">
        <v>0</v>
      </c>
      <c r="J136" s="10">
        <v>0</v>
      </c>
      <c r="K136" s="9">
        <v>1350</v>
      </c>
      <c r="L136" s="10">
        <v>0</v>
      </c>
      <c r="M136" s="10">
        <v>0</v>
      </c>
      <c r="N136" s="10">
        <v>0</v>
      </c>
      <c r="O136" s="10">
        <v>0</v>
      </c>
      <c r="P136" s="10">
        <v>0</v>
      </c>
      <c r="Q136" s="10">
        <v>0</v>
      </c>
      <c r="R136" s="10">
        <v>0</v>
      </c>
      <c r="S136" s="29">
        <v>0</v>
      </c>
    </row>
    <row r="137" spans="1:19" x14ac:dyDescent="0.25">
      <c r="A137" s="39"/>
      <c r="B137" s="59"/>
      <c r="C137" s="22" t="s">
        <v>2</v>
      </c>
      <c r="D137" s="9">
        <v>3600</v>
      </c>
      <c r="E137" s="9">
        <v>3600</v>
      </c>
      <c r="F137" s="9">
        <v>2530</v>
      </c>
      <c r="G137" s="9">
        <f t="shared" ref="G137:G165" si="9">H137+J137+K137+L137+M137+N137+O137+P137+Q137+R137</f>
        <v>2530</v>
      </c>
      <c r="H137" s="10">
        <v>0</v>
      </c>
      <c r="I137" s="10">
        <v>0</v>
      </c>
      <c r="J137" s="10">
        <v>0</v>
      </c>
      <c r="K137" s="9">
        <v>2530</v>
      </c>
      <c r="L137" s="10">
        <v>0</v>
      </c>
      <c r="M137" s="10">
        <v>0</v>
      </c>
      <c r="N137" s="10">
        <v>0</v>
      </c>
      <c r="O137" s="10">
        <v>0</v>
      </c>
      <c r="P137" s="10">
        <v>0</v>
      </c>
      <c r="Q137" s="10">
        <v>0</v>
      </c>
      <c r="R137" s="10">
        <v>0</v>
      </c>
      <c r="S137" s="29">
        <v>0</v>
      </c>
    </row>
    <row r="138" spans="1:19" x14ac:dyDescent="0.25">
      <c r="A138" s="39"/>
      <c r="B138" s="59"/>
      <c r="C138" s="22" t="s">
        <v>3</v>
      </c>
      <c r="D138" s="9">
        <v>3954</v>
      </c>
      <c r="E138" s="9">
        <v>3954</v>
      </c>
      <c r="F138" s="9">
        <v>3054</v>
      </c>
      <c r="G138" s="9">
        <f t="shared" si="9"/>
        <v>3054</v>
      </c>
      <c r="H138" s="10">
        <v>0</v>
      </c>
      <c r="I138" s="10">
        <v>0</v>
      </c>
      <c r="J138" s="10">
        <v>0</v>
      </c>
      <c r="K138" s="9">
        <v>3054</v>
      </c>
      <c r="L138" s="10">
        <v>0</v>
      </c>
      <c r="M138" s="10">
        <v>0</v>
      </c>
      <c r="N138" s="10">
        <v>0</v>
      </c>
      <c r="O138" s="10">
        <v>0</v>
      </c>
      <c r="P138" s="10">
        <v>0</v>
      </c>
      <c r="Q138" s="10">
        <v>0</v>
      </c>
      <c r="R138" s="10">
        <v>0</v>
      </c>
      <c r="S138" s="29">
        <v>0</v>
      </c>
    </row>
    <row r="139" spans="1:19" x14ac:dyDescent="0.25">
      <c r="A139" s="39"/>
      <c r="B139" s="59"/>
      <c r="C139" s="22" t="s">
        <v>4</v>
      </c>
      <c r="D139" s="9">
        <v>4173</v>
      </c>
      <c r="E139" s="9">
        <v>4173</v>
      </c>
      <c r="F139" s="9">
        <v>2927</v>
      </c>
      <c r="G139" s="9">
        <f t="shared" si="9"/>
        <v>2927</v>
      </c>
      <c r="H139" s="10">
        <v>0</v>
      </c>
      <c r="I139" s="10">
        <v>0</v>
      </c>
      <c r="J139" s="10">
        <v>0</v>
      </c>
      <c r="K139" s="9">
        <v>2927</v>
      </c>
      <c r="L139" s="10">
        <v>0</v>
      </c>
      <c r="M139" s="10">
        <v>0</v>
      </c>
      <c r="N139" s="10">
        <v>0</v>
      </c>
      <c r="O139" s="10">
        <v>0</v>
      </c>
      <c r="P139" s="10">
        <v>0</v>
      </c>
      <c r="Q139" s="10">
        <v>0</v>
      </c>
      <c r="R139" s="10">
        <v>0</v>
      </c>
      <c r="S139" s="29">
        <v>0</v>
      </c>
    </row>
    <row r="140" spans="1:19" x14ac:dyDescent="0.25">
      <c r="A140" s="39"/>
      <c r="B140" s="59"/>
      <c r="C140" s="22" t="s">
        <v>5</v>
      </c>
      <c r="D140" s="9">
        <v>4206</v>
      </c>
      <c r="E140" s="9">
        <v>4206</v>
      </c>
      <c r="F140" s="9">
        <v>3236</v>
      </c>
      <c r="G140" s="9">
        <f t="shared" si="9"/>
        <v>3236</v>
      </c>
      <c r="H140" s="10">
        <v>0</v>
      </c>
      <c r="I140" s="10">
        <v>0</v>
      </c>
      <c r="J140" s="10">
        <v>0</v>
      </c>
      <c r="K140" s="9">
        <v>3236</v>
      </c>
      <c r="L140" s="10">
        <v>0</v>
      </c>
      <c r="M140" s="10">
        <v>0</v>
      </c>
      <c r="N140" s="10">
        <v>0</v>
      </c>
      <c r="O140" s="10">
        <v>0</v>
      </c>
      <c r="P140" s="10">
        <v>0</v>
      </c>
      <c r="Q140" s="10">
        <v>0</v>
      </c>
      <c r="R140" s="10">
        <v>0</v>
      </c>
      <c r="S140" s="29">
        <v>0</v>
      </c>
    </row>
    <row r="141" spans="1:19" x14ac:dyDescent="0.25">
      <c r="A141" s="39"/>
      <c r="B141" s="59"/>
      <c r="C141" s="22" t="s">
        <v>6</v>
      </c>
      <c r="D141" s="9">
        <v>4642</v>
      </c>
      <c r="E141" s="9">
        <v>4642</v>
      </c>
      <c r="F141" s="9">
        <v>3423</v>
      </c>
      <c r="G141" s="9">
        <f t="shared" si="9"/>
        <v>3423</v>
      </c>
      <c r="H141" s="10">
        <v>0</v>
      </c>
      <c r="I141" s="10">
        <v>0</v>
      </c>
      <c r="J141" s="10">
        <v>0</v>
      </c>
      <c r="K141" s="9">
        <v>3423</v>
      </c>
      <c r="L141" s="10">
        <v>0</v>
      </c>
      <c r="M141" s="10">
        <v>0</v>
      </c>
      <c r="N141" s="10">
        <v>0</v>
      </c>
      <c r="O141" s="10">
        <v>0</v>
      </c>
      <c r="P141" s="10">
        <v>0</v>
      </c>
      <c r="Q141" s="10">
        <v>0</v>
      </c>
      <c r="R141" s="10">
        <v>0</v>
      </c>
      <c r="S141" s="29">
        <v>0</v>
      </c>
    </row>
    <row r="142" spans="1:19" x14ac:dyDescent="0.25">
      <c r="A142" s="39"/>
      <c r="B142" s="59"/>
      <c r="C142" s="22" t="s">
        <v>7</v>
      </c>
      <c r="D142" s="9">
        <v>4365</v>
      </c>
      <c r="E142" s="9">
        <v>4365</v>
      </c>
      <c r="F142" s="9">
        <v>3191</v>
      </c>
      <c r="G142" s="9">
        <f t="shared" si="9"/>
        <v>3191</v>
      </c>
      <c r="H142" s="10">
        <v>0</v>
      </c>
      <c r="I142" s="10">
        <v>0</v>
      </c>
      <c r="J142" s="10">
        <v>0</v>
      </c>
      <c r="K142" s="9">
        <v>3191</v>
      </c>
      <c r="L142" s="10">
        <v>0</v>
      </c>
      <c r="M142" s="10">
        <v>0</v>
      </c>
      <c r="N142" s="10">
        <v>0</v>
      </c>
      <c r="O142" s="10">
        <v>0</v>
      </c>
      <c r="P142" s="10">
        <v>0</v>
      </c>
      <c r="Q142" s="10">
        <v>0</v>
      </c>
      <c r="R142" s="10">
        <v>0</v>
      </c>
      <c r="S142" s="29">
        <v>0</v>
      </c>
    </row>
    <row r="143" spans="1:19" x14ac:dyDescent="0.25">
      <c r="A143" s="41" t="s">
        <v>26</v>
      </c>
      <c r="B143" s="60" t="s">
        <v>27</v>
      </c>
      <c r="C143" s="22" t="s">
        <v>0</v>
      </c>
      <c r="D143" s="9">
        <v>102520</v>
      </c>
      <c r="E143" s="9">
        <v>92970</v>
      </c>
      <c r="F143" s="9">
        <v>77200</v>
      </c>
      <c r="G143" s="9">
        <f t="shared" si="9"/>
        <v>77200</v>
      </c>
      <c r="H143" s="9">
        <v>11400</v>
      </c>
      <c r="I143" s="9">
        <v>1600</v>
      </c>
      <c r="J143" s="9">
        <v>27500</v>
      </c>
      <c r="K143" s="9">
        <v>15300</v>
      </c>
      <c r="L143" s="10">
        <v>0</v>
      </c>
      <c r="M143" s="9">
        <v>13200</v>
      </c>
      <c r="N143" s="10">
        <v>0</v>
      </c>
      <c r="O143" s="9">
        <v>240</v>
      </c>
      <c r="P143" s="9">
        <v>9520</v>
      </c>
      <c r="Q143" s="9">
        <v>40</v>
      </c>
      <c r="R143" s="10">
        <v>0</v>
      </c>
      <c r="S143" s="31">
        <v>93830</v>
      </c>
    </row>
    <row r="144" spans="1:19" x14ac:dyDescent="0.25">
      <c r="A144" s="41"/>
      <c r="B144" s="60"/>
      <c r="C144" s="22" t="s">
        <v>1</v>
      </c>
      <c r="D144" s="9">
        <v>116700</v>
      </c>
      <c r="E144" s="9">
        <v>110820</v>
      </c>
      <c r="F144" s="9">
        <v>82980</v>
      </c>
      <c r="G144" s="9">
        <f t="shared" si="9"/>
        <v>82980</v>
      </c>
      <c r="H144" s="9">
        <v>14400</v>
      </c>
      <c r="I144" s="9">
        <v>2000</v>
      </c>
      <c r="J144" s="9">
        <v>34700</v>
      </c>
      <c r="K144" s="9">
        <v>17100</v>
      </c>
      <c r="L144" s="10">
        <v>0</v>
      </c>
      <c r="M144" s="9">
        <v>10700</v>
      </c>
      <c r="N144" s="10">
        <v>0</v>
      </c>
      <c r="O144" s="9">
        <v>240</v>
      </c>
      <c r="P144" s="9">
        <v>5800</v>
      </c>
      <c r="Q144" s="9">
        <v>40</v>
      </c>
      <c r="R144" s="10">
        <v>0</v>
      </c>
      <c r="S144" s="31">
        <v>108414</v>
      </c>
    </row>
    <row r="145" spans="1:19" x14ac:dyDescent="0.25">
      <c r="A145" s="41"/>
      <c r="B145" s="60"/>
      <c r="C145" s="22" t="s">
        <v>2</v>
      </c>
      <c r="D145" s="9">
        <v>102610</v>
      </c>
      <c r="E145" s="9">
        <v>96900</v>
      </c>
      <c r="F145" s="9">
        <v>79230</v>
      </c>
      <c r="G145" s="9">
        <f t="shared" si="9"/>
        <v>79230</v>
      </c>
      <c r="H145" s="9">
        <v>14930</v>
      </c>
      <c r="I145" s="9">
        <v>1700</v>
      </c>
      <c r="J145" s="9">
        <v>29600</v>
      </c>
      <c r="K145" s="9">
        <v>17400</v>
      </c>
      <c r="L145" s="10">
        <v>0</v>
      </c>
      <c r="M145" s="9">
        <v>700</v>
      </c>
      <c r="N145" s="10">
        <v>0</v>
      </c>
      <c r="O145" s="9">
        <v>220</v>
      </c>
      <c r="P145" s="9">
        <v>16330</v>
      </c>
      <c r="Q145" s="9">
        <v>50</v>
      </c>
      <c r="R145" s="10">
        <v>0</v>
      </c>
      <c r="S145" s="31">
        <v>120055</v>
      </c>
    </row>
    <row r="146" spans="1:19" x14ac:dyDescent="0.25">
      <c r="A146" s="41"/>
      <c r="B146" s="60"/>
      <c r="C146" s="22" t="s">
        <v>3</v>
      </c>
      <c r="D146" s="9">
        <v>100030</v>
      </c>
      <c r="E146" s="9">
        <v>94240</v>
      </c>
      <c r="F146" s="9">
        <v>76400</v>
      </c>
      <c r="G146" s="9">
        <f t="shared" si="9"/>
        <v>76400</v>
      </c>
      <c r="H146" s="9">
        <v>11400</v>
      </c>
      <c r="I146" s="9">
        <v>1100</v>
      </c>
      <c r="J146" s="9">
        <v>31900</v>
      </c>
      <c r="K146" s="9">
        <v>18800</v>
      </c>
      <c r="L146" s="10">
        <v>0</v>
      </c>
      <c r="M146" s="9">
        <v>700</v>
      </c>
      <c r="N146" s="10">
        <v>0</v>
      </c>
      <c r="O146" s="9">
        <v>180</v>
      </c>
      <c r="P146" s="9">
        <v>13380</v>
      </c>
      <c r="Q146" s="9">
        <v>40</v>
      </c>
      <c r="R146" s="10">
        <v>0</v>
      </c>
      <c r="S146" s="31">
        <v>111204</v>
      </c>
    </row>
    <row r="147" spans="1:19" x14ac:dyDescent="0.25">
      <c r="A147" s="41"/>
      <c r="B147" s="60"/>
      <c r="C147" s="22" t="s">
        <v>4</v>
      </c>
      <c r="D147" s="9">
        <v>98850</v>
      </c>
      <c r="E147" s="9">
        <v>91900</v>
      </c>
      <c r="F147" s="9">
        <v>76460</v>
      </c>
      <c r="G147" s="9">
        <f t="shared" si="9"/>
        <v>61860</v>
      </c>
      <c r="H147" s="9">
        <v>11200</v>
      </c>
      <c r="I147" s="9">
        <v>1100</v>
      </c>
      <c r="J147" s="9">
        <v>30700</v>
      </c>
      <c r="K147" s="9">
        <v>17000</v>
      </c>
      <c r="L147" s="10">
        <v>0</v>
      </c>
      <c r="M147" s="9">
        <v>1100</v>
      </c>
      <c r="N147" s="10">
        <v>0</v>
      </c>
      <c r="O147" s="9">
        <v>220</v>
      </c>
      <c r="P147" s="9">
        <v>1600</v>
      </c>
      <c r="Q147" s="9">
        <v>40</v>
      </c>
      <c r="R147" s="10">
        <v>0</v>
      </c>
      <c r="S147" s="31">
        <v>99805</v>
      </c>
    </row>
    <row r="148" spans="1:19" x14ac:dyDescent="0.25">
      <c r="A148" s="41"/>
      <c r="B148" s="60"/>
      <c r="C148" s="22" t="s">
        <v>5</v>
      </c>
      <c r="D148" s="9">
        <v>94800</v>
      </c>
      <c r="E148" s="9">
        <v>87100</v>
      </c>
      <c r="F148" s="9">
        <v>71080</v>
      </c>
      <c r="G148" s="9">
        <f t="shared" si="9"/>
        <v>71080</v>
      </c>
      <c r="H148" s="9">
        <v>11000</v>
      </c>
      <c r="I148" s="9">
        <v>1700</v>
      </c>
      <c r="J148" s="9">
        <v>30980</v>
      </c>
      <c r="K148" s="9">
        <v>18200</v>
      </c>
      <c r="L148" s="10">
        <v>0</v>
      </c>
      <c r="M148" s="9">
        <v>600</v>
      </c>
      <c r="N148" s="10">
        <v>0</v>
      </c>
      <c r="O148" s="9">
        <v>180</v>
      </c>
      <c r="P148" s="9">
        <v>10050</v>
      </c>
      <c r="Q148" s="9">
        <v>70</v>
      </c>
      <c r="R148" s="10">
        <v>0</v>
      </c>
      <c r="S148" s="31">
        <v>112566</v>
      </c>
    </row>
    <row r="149" spans="1:19" x14ac:dyDescent="0.25">
      <c r="A149" s="41"/>
      <c r="B149" s="60"/>
      <c r="C149" s="22" t="s">
        <v>6</v>
      </c>
      <c r="D149" s="9">
        <v>93810</v>
      </c>
      <c r="E149" s="9">
        <v>87580</v>
      </c>
      <c r="F149" s="9">
        <v>75000</v>
      </c>
      <c r="G149" s="9">
        <f t="shared" si="9"/>
        <v>75000</v>
      </c>
      <c r="H149" s="9">
        <v>12800</v>
      </c>
      <c r="I149" s="9">
        <v>900</v>
      </c>
      <c r="J149" s="9">
        <v>30300</v>
      </c>
      <c r="K149" s="9">
        <v>17800</v>
      </c>
      <c r="L149" s="10">
        <v>0</v>
      </c>
      <c r="M149" s="9">
        <v>100</v>
      </c>
      <c r="N149" s="10">
        <v>0</v>
      </c>
      <c r="O149" s="9">
        <v>200</v>
      </c>
      <c r="P149" s="9">
        <v>13740</v>
      </c>
      <c r="Q149" s="9">
        <v>60</v>
      </c>
      <c r="R149" s="10">
        <v>0</v>
      </c>
      <c r="S149" s="31">
        <v>106830</v>
      </c>
    </row>
    <row r="150" spans="1:19" x14ac:dyDescent="0.25">
      <c r="A150" s="41"/>
      <c r="B150" s="60"/>
      <c r="C150" s="22" t="s">
        <v>7</v>
      </c>
      <c r="D150" s="9">
        <v>86830</v>
      </c>
      <c r="E150" s="9">
        <v>81100</v>
      </c>
      <c r="F150" s="9">
        <v>69800</v>
      </c>
      <c r="G150" s="9">
        <f t="shared" si="9"/>
        <v>69800</v>
      </c>
      <c r="H150" s="9">
        <v>12800</v>
      </c>
      <c r="I150" s="9">
        <v>1100</v>
      </c>
      <c r="J150" s="9">
        <v>29000</v>
      </c>
      <c r="K150" s="9">
        <v>14000</v>
      </c>
      <c r="L150" s="10">
        <v>0</v>
      </c>
      <c r="M150" s="9">
        <v>100</v>
      </c>
      <c r="N150" s="10">
        <v>0</v>
      </c>
      <c r="O150" s="9">
        <v>170</v>
      </c>
      <c r="P150" s="9">
        <v>13660</v>
      </c>
      <c r="Q150" s="9">
        <v>70</v>
      </c>
      <c r="R150" s="10">
        <v>0</v>
      </c>
      <c r="S150" s="31">
        <v>136094</v>
      </c>
    </row>
    <row r="151" spans="1:19" x14ac:dyDescent="0.25">
      <c r="A151" s="41" t="s">
        <v>55</v>
      </c>
      <c r="B151" s="60" t="s">
        <v>56</v>
      </c>
      <c r="C151" s="22" t="s">
        <v>0</v>
      </c>
      <c r="D151" s="10">
        <v>0</v>
      </c>
      <c r="E151" s="10">
        <v>0</v>
      </c>
      <c r="F151" s="10">
        <v>0</v>
      </c>
      <c r="G151" s="9">
        <f t="shared" si="9"/>
        <v>0</v>
      </c>
      <c r="H151" s="10">
        <v>0</v>
      </c>
      <c r="I151" s="10">
        <v>0</v>
      </c>
      <c r="J151" s="10">
        <v>0</v>
      </c>
      <c r="K151" s="10">
        <v>0</v>
      </c>
      <c r="L151" s="10">
        <v>0</v>
      </c>
      <c r="M151" s="10">
        <v>0</v>
      </c>
      <c r="N151" s="10">
        <v>0</v>
      </c>
      <c r="O151" s="10">
        <v>0</v>
      </c>
      <c r="P151" s="10">
        <v>0</v>
      </c>
      <c r="Q151" s="10">
        <v>0</v>
      </c>
      <c r="R151" s="10">
        <v>0</v>
      </c>
      <c r="S151" s="30">
        <v>0</v>
      </c>
    </row>
    <row r="152" spans="1:19" x14ac:dyDescent="0.25">
      <c r="A152" s="41"/>
      <c r="B152" s="60"/>
      <c r="C152" s="22" t="s">
        <v>1</v>
      </c>
      <c r="D152" s="10">
        <v>0</v>
      </c>
      <c r="E152" s="10">
        <v>0</v>
      </c>
      <c r="F152" s="10">
        <v>0</v>
      </c>
      <c r="G152" s="9">
        <f t="shared" si="9"/>
        <v>0</v>
      </c>
      <c r="H152" s="10">
        <v>0</v>
      </c>
      <c r="I152" s="10">
        <v>0</v>
      </c>
      <c r="J152" s="10">
        <v>0</v>
      </c>
      <c r="K152" s="10">
        <v>0</v>
      </c>
      <c r="L152" s="10">
        <v>0</v>
      </c>
      <c r="M152" s="10">
        <v>0</v>
      </c>
      <c r="N152" s="10">
        <v>0</v>
      </c>
      <c r="O152" s="10">
        <v>0</v>
      </c>
      <c r="P152" s="10">
        <v>0</v>
      </c>
      <c r="Q152" s="10">
        <v>0</v>
      </c>
      <c r="R152" s="10">
        <v>0</v>
      </c>
      <c r="S152" s="30">
        <v>0</v>
      </c>
    </row>
    <row r="153" spans="1:19" x14ac:dyDescent="0.25">
      <c r="A153" s="41"/>
      <c r="B153" s="60"/>
      <c r="C153" s="22" t="s">
        <v>2</v>
      </c>
      <c r="D153" s="9">
        <v>36500</v>
      </c>
      <c r="E153" s="10">
        <v>0</v>
      </c>
      <c r="F153" s="9">
        <v>36500</v>
      </c>
      <c r="G153" s="9">
        <f t="shared" si="9"/>
        <v>36500</v>
      </c>
      <c r="H153" s="9">
        <v>33500</v>
      </c>
      <c r="I153" s="10">
        <v>0</v>
      </c>
      <c r="J153" s="10">
        <v>0</v>
      </c>
      <c r="K153" s="10">
        <v>0</v>
      </c>
      <c r="L153" s="10">
        <v>0</v>
      </c>
      <c r="M153" s="10">
        <v>0</v>
      </c>
      <c r="N153" s="10">
        <v>0</v>
      </c>
      <c r="O153" s="10">
        <v>0</v>
      </c>
      <c r="P153" s="10">
        <v>0</v>
      </c>
      <c r="Q153" s="10">
        <v>0</v>
      </c>
      <c r="R153" s="9">
        <v>3000</v>
      </c>
      <c r="S153" s="29">
        <v>0</v>
      </c>
    </row>
    <row r="154" spans="1:19" x14ac:dyDescent="0.25">
      <c r="A154" s="41"/>
      <c r="B154" s="60"/>
      <c r="C154" s="22" t="s">
        <v>3</v>
      </c>
      <c r="D154" s="9">
        <v>89700</v>
      </c>
      <c r="E154" s="10">
        <v>0</v>
      </c>
      <c r="F154" s="9">
        <v>89700</v>
      </c>
      <c r="G154" s="9">
        <f t="shared" si="9"/>
        <v>87700</v>
      </c>
      <c r="H154" s="9">
        <v>83500</v>
      </c>
      <c r="I154" s="10">
        <v>0</v>
      </c>
      <c r="J154" s="10">
        <v>0</v>
      </c>
      <c r="K154" s="10">
        <v>0</v>
      </c>
      <c r="L154" s="10">
        <v>0</v>
      </c>
      <c r="M154" s="10">
        <v>0</v>
      </c>
      <c r="N154" s="10">
        <v>0</v>
      </c>
      <c r="O154" s="10">
        <v>0</v>
      </c>
      <c r="P154" s="10">
        <v>0</v>
      </c>
      <c r="Q154" s="10">
        <v>0</v>
      </c>
      <c r="R154" s="9">
        <v>4200</v>
      </c>
      <c r="S154" s="29">
        <v>2000</v>
      </c>
    </row>
    <row r="155" spans="1:19" x14ac:dyDescent="0.25">
      <c r="A155" s="41"/>
      <c r="B155" s="60"/>
      <c r="C155" s="22" t="s">
        <v>4</v>
      </c>
      <c r="D155" s="9">
        <v>87200</v>
      </c>
      <c r="E155" s="10">
        <v>0</v>
      </c>
      <c r="F155" s="9">
        <v>87200</v>
      </c>
      <c r="G155" s="9">
        <f t="shared" si="9"/>
        <v>87200</v>
      </c>
      <c r="H155" s="9">
        <v>85400</v>
      </c>
      <c r="I155" s="10">
        <v>0</v>
      </c>
      <c r="J155" s="10">
        <v>0</v>
      </c>
      <c r="K155" s="10">
        <v>0</v>
      </c>
      <c r="L155" s="10">
        <v>0</v>
      </c>
      <c r="M155" s="10">
        <v>0</v>
      </c>
      <c r="N155" s="10">
        <v>0</v>
      </c>
      <c r="O155" s="10">
        <v>0</v>
      </c>
      <c r="P155" s="10">
        <v>0</v>
      </c>
      <c r="Q155" s="10">
        <v>0</v>
      </c>
      <c r="R155" s="9">
        <v>1800</v>
      </c>
      <c r="S155" s="29">
        <v>0</v>
      </c>
    </row>
    <row r="156" spans="1:19" x14ac:dyDescent="0.25">
      <c r="A156" s="41"/>
      <c r="B156" s="60"/>
      <c r="C156" s="22" t="s">
        <v>5</v>
      </c>
      <c r="D156" s="9">
        <v>77600</v>
      </c>
      <c r="E156" s="10">
        <v>0</v>
      </c>
      <c r="F156" s="9">
        <v>77600</v>
      </c>
      <c r="G156" s="9">
        <f t="shared" si="9"/>
        <v>76800</v>
      </c>
      <c r="H156" s="9">
        <v>74700</v>
      </c>
      <c r="I156" s="10">
        <v>0</v>
      </c>
      <c r="J156" s="10">
        <v>0</v>
      </c>
      <c r="K156" s="10">
        <v>0</v>
      </c>
      <c r="L156" s="10">
        <v>0</v>
      </c>
      <c r="M156" s="10">
        <v>0</v>
      </c>
      <c r="N156" s="10">
        <v>0</v>
      </c>
      <c r="O156" s="10">
        <v>0</v>
      </c>
      <c r="P156" s="10">
        <v>0</v>
      </c>
      <c r="Q156" s="10">
        <v>0</v>
      </c>
      <c r="R156" s="9">
        <v>2100</v>
      </c>
      <c r="S156" s="29">
        <v>800</v>
      </c>
    </row>
    <row r="157" spans="1:19" x14ac:dyDescent="0.25">
      <c r="A157" s="41"/>
      <c r="B157" s="60"/>
      <c r="C157" s="22" t="s">
        <v>6</v>
      </c>
      <c r="D157" s="9">
        <v>76400</v>
      </c>
      <c r="E157" s="10">
        <v>0</v>
      </c>
      <c r="F157" s="9">
        <v>76400</v>
      </c>
      <c r="G157" s="9">
        <f t="shared" si="9"/>
        <v>76300</v>
      </c>
      <c r="H157" s="9">
        <v>73600</v>
      </c>
      <c r="I157" s="10">
        <v>0</v>
      </c>
      <c r="J157" s="10">
        <v>0</v>
      </c>
      <c r="K157" s="10">
        <v>0</v>
      </c>
      <c r="L157" s="10">
        <v>0</v>
      </c>
      <c r="M157" s="10">
        <v>0</v>
      </c>
      <c r="N157" s="10">
        <v>0</v>
      </c>
      <c r="O157" s="10">
        <v>0</v>
      </c>
      <c r="P157" s="10">
        <v>0</v>
      </c>
      <c r="Q157" s="10">
        <v>0</v>
      </c>
      <c r="R157" s="9">
        <v>2700</v>
      </c>
      <c r="S157" s="29">
        <v>100</v>
      </c>
    </row>
    <row r="158" spans="1:19" x14ac:dyDescent="0.25">
      <c r="A158" s="41"/>
      <c r="B158" s="60"/>
      <c r="C158" s="22" t="s">
        <v>7</v>
      </c>
      <c r="D158" s="9">
        <v>74090</v>
      </c>
      <c r="E158" s="10">
        <v>0</v>
      </c>
      <c r="F158" s="9">
        <v>74090</v>
      </c>
      <c r="G158" s="9">
        <f t="shared" si="9"/>
        <v>71700</v>
      </c>
      <c r="H158" s="9">
        <v>70600</v>
      </c>
      <c r="I158" s="10">
        <v>0</v>
      </c>
      <c r="J158" s="10">
        <v>0</v>
      </c>
      <c r="K158" s="10">
        <v>0</v>
      </c>
      <c r="L158" s="10">
        <v>0</v>
      </c>
      <c r="M158" s="10">
        <v>0</v>
      </c>
      <c r="N158" s="10">
        <v>0</v>
      </c>
      <c r="O158" s="10">
        <v>0</v>
      </c>
      <c r="P158" s="10">
        <v>0</v>
      </c>
      <c r="Q158" s="10">
        <v>0</v>
      </c>
      <c r="R158" s="9">
        <v>1100</v>
      </c>
      <c r="S158" s="29">
        <v>2300</v>
      </c>
    </row>
    <row r="159" spans="1:19" x14ac:dyDescent="0.25">
      <c r="A159" s="39" t="s">
        <v>35</v>
      </c>
      <c r="B159" s="59" t="s">
        <v>36</v>
      </c>
      <c r="C159" s="22" t="s">
        <v>0</v>
      </c>
      <c r="D159" s="9">
        <v>83248.639999999999</v>
      </c>
      <c r="E159" s="9">
        <v>83248.639999999999</v>
      </c>
      <c r="F159" s="9">
        <v>71926.64</v>
      </c>
      <c r="G159" s="9">
        <f t="shared" si="9"/>
        <v>71926.64</v>
      </c>
      <c r="H159" s="9">
        <v>3045</v>
      </c>
      <c r="I159" s="10">
        <v>0</v>
      </c>
      <c r="J159" s="12">
        <v>39864.25</v>
      </c>
      <c r="K159" s="12">
        <v>20645.39</v>
      </c>
      <c r="L159" s="10">
        <v>0</v>
      </c>
      <c r="M159" s="10">
        <v>0</v>
      </c>
      <c r="N159" s="10">
        <v>0</v>
      </c>
      <c r="O159" s="10">
        <v>0</v>
      </c>
      <c r="P159" s="10">
        <v>0</v>
      </c>
      <c r="Q159" s="10">
        <v>0</v>
      </c>
      <c r="R159" s="9">
        <v>8372</v>
      </c>
      <c r="S159" s="29">
        <v>11322</v>
      </c>
    </row>
    <row r="160" spans="1:19" x14ac:dyDescent="0.25">
      <c r="A160" s="39"/>
      <c r="B160" s="59"/>
      <c r="C160" s="22" t="s">
        <v>1</v>
      </c>
      <c r="D160" s="9">
        <v>75411.179999999993</v>
      </c>
      <c r="E160" s="9">
        <v>75411.179999999993</v>
      </c>
      <c r="F160" s="9">
        <v>65157.18</v>
      </c>
      <c r="G160" s="9">
        <f t="shared" si="9"/>
        <v>65157.18</v>
      </c>
      <c r="H160" s="9">
        <v>3379.14</v>
      </c>
      <c r="I160" s="10">
        <v>0</v>
      </c>
      <c r="J160" s="12">
        <v>36548.07</v>
      </c>
      <c r="K160" s="12">
        <v>19093.97</v>
      </c>
      <c r="L160" s="10">
        <v>0</v>
      </c>
      <c r="M160" s="10">
        <v>0</v>
      </c>
      <c r="N160" s="10">
        <v>0</v>
      </c>
      <c r="O160" s="10">
        <v>0</v>
      </c>
      <c r="P160" s="10">
        <v>0</v>
      </c>
      <c r="Q160" s="10">
        <v>0</v>
      </c>
      <c r="R160" s="9">
        <v>6136</v>
      </c>
      <c r="S160" s="29">
        <v>10254</v>
      </c>
    </row>
    <row r="161" spans="1:19" x14ac:dyDescent="0.25">
      <c r="A161" s="39"/>
      <c r="B161" s="59"/>
      <c r="C161" s="22" t="s">
        <v>2</v>
      </c>
      <c r="D161" s="9">
        <v>75097.19</v>
      </c>
      <c r="E161" s="9">
        <v>75097.19</v>
      </c>
      <c r="F161" s="9">
        <v>64952.19</v>
      </c>
      <c r="G161" s="9">
        <f t="shared" si="9"/>
        <v>64952.19</v>
      </c>
      <c r="H161" s="9">
        <v>3525.5</v>
      </c>
      <c r="I161" s="10">
        <v>0</v>
      </c>
      <c r="J161" s="12">
        <v>34692.699999999997</v>
      </c>
      <c r="K161" s="12">
        <v>21155.49</v>
      </c>
      <c r="L161" s="10">
        <v>0</v>
      </c>
      <c r="M161" s="10">
        <v>0</v>
      </c>
      <c r="N161" s="10">
        <v>0</v>
      </c>
      <c r="O161" s="10">
        <v>0</v>
      </c>
      <c r="P161" s="10">
        <v>0</v>
      </c>
      <c r="Q161" s="10">
        <v>0</v>
      </c>
      <c r="R161" s="9">
        <v>5578.5</v>
      </c>
      <c r="S161" s="29">
        <v>10145</v>
      </c>
    </row>
    <row r="162" spans="1:19" x14ac:dyDescent="0.25">
      <c r="A162" s="39"/>
      <c r="B162" s="59"/>
      <c r="C162" s="22" t="s">
        <v>3</v>
      </c>
      <c r="D162" s="9">
        <v>63406.06</v>
      </c>
      <c r="E162" s="9">
        <v>63406.06</v>
      </c>
      <c r="F162" s="9">
        <v>54845.06</v>
      </c>
      <c r="G162" s="9">
        <f t="shared" si="9"/>
        <v>54845.06</v>
      </c>
      <c r="H162" s="9">
        <v>2748</v>
      </c>
      <c r="I162" s="10">
        <v>0</v>
      </c>
      <c r="J162" s="12">
        <v>30595.29</v>
      </c>
      <c r="K162" s="12">
        <v>15913.77</v>
      </c>
      <c r="L162" s="10">
        <v>0</v>
      </c>
      <c r="M162" s="10">
        <v>0</v>
      </c>
      <c r="N162" s="10">
        <v>0</v>
      </c>
      <c r="O162" s="10">
        <v>0</v>
      </c>
      <c r="P162" s="10">
        <v>0</v>
      </c>
      <c r="Q162" s="10">
        <v>0</v>
      </c>
      <c r="R162" s="9">
        <v>5588</v>
      </c>
      <c r="S162" s="29">
        <v>8561</v>
      </c>
    </row>
    <row r="163" spans="1:19" x14ac:dyDescent="0.25">
      <c r="A163" s="39"/>
      <c r="B163" s="59"/>
      <c r="C163" s="22" t="s">
        <v>4</v>
      </c>
      <c r="D163" s="9">
        <v>82804.87</v>
      </c>
      <c r="E163" s="9">
        <v>82804.87</v>
      </c>
      <c r="F163" s="9">
        <v>71626.87</v>
      </c>
      <c r="G163" s="9">
        <f t="shared" si="9"/>
        <v>71626.87</v>
      </c>
      <c r="H163" s="9">
        <v>3387</v>
      </c>
      <c r="I163" s="10">
        <v>0</v>
      </c>
      <c r="J163" s="12">
        <v>33674.1</v>
      </c>
      <c r="K163" s="12">
        <v>29092.27</v>
      </c>
      <c r="L163" s="10">
        <v>0</v>
      </c>
      <c r="M163" s="10">
        <v>0</v>
      </c>
      <c r="N163" s="10">
        <v>0</v>
      </c>
      <c r="O163" s="10">
        <v>0</v>
      </c>
      <c r="P163" s="10">
        <v>0</v>
      </c>
      <c r="Q163" s="10">
        <v>0</v>
      </c>
      <c r="R163" s="9">
        <v>5473.5</v>
      </c>
      <c r="S163" s="29">
        <v>11178</v>
      </c>
    </row>
    <row r="164" spans="1:19" x14ac:dyDescent="0.25">
      <c r="A164" s="39"/>
      <c r="B164" s="59"/>
      <c r="C164" s="22" t="s">
        <v>5</v>
      </c>
      <c r="D164" s="9">
        <v>67277.39</v>
      </c>
      <c r="E164" s="9">
        <v>67277.39</v>
      </c>
      <c r="F164" s="9">
        <v>58195.39</v>
      </c>
      <c r="G164" s="9">
        <f t="shared" si="9"/>
        <v>58195.39</v>
      </c>
      <c r="H164" s="9">
        <v>3777</v>
      </c>
      <c r="I164" s="10">
        <v>0</v>
      </c>
      <c r="J164" s="12">
        <v>29791.439999999999</v>
      </c>
      <c r="K164" s="12">
        <v>20866.95</v>
      </c>
      <c r="L164" s="10">
        <v>0</v>
      </c>
      <c r="M164" s="10">
        <v>0</v>
      </c>
      <c r="N164" s="10">
        <v>0</v>
      </c>
      <c r="O164" s="10">
        <v>0</v>
      </c>
      <c r="P164" s="10">
        <v>0</v>
      </c>
      <c r="Q164" s="10">
        <v>0</v>
      </c>
      <c r="R164" s="9">
        <v>3760</v>
      </c>
      <c r="S164" s="29">
        <v>9082</v>
      </c>
    </row>
    <row r="165" spans="1:19" x14ac:dyDescent="0.25">
      <c r="A165" s="39"/>
      <c r="B165" s="59"/>
      <c r="C165" s="22" t="s">
        <v>6</v>
      </c>
      <c r="D165" s="9">
        <v>68918.990000000005</v>
      </c>
      <c r="E165" s="9">
        <v>68918.990000000005</v>
      </c>
      <c r="F165" s="9">
        <v>59614.99</v>
      </c>
      <c r="G165" s="9">
        <f t="shared" si="9"/>
        <v>59614.990000000005</v>
      </c>
      <c r="H165" s="9">
        <v>3684</v>
      </c>
      <c r="I165" s="10">
        <v>0</v>
      </c>
      <c r="J165" s="12">
        <v>30884.77</v>
      </c>
      <c r="K165" s="12">
        <v>18336.22</v>
      </c>
      <c r="L165" s="10">
        <v>0</v>
      </c>
      <c r="M165" s="10">
        <v>0</v>
      </c>
      <c r="N165" s="10">
        <v>0</v>
      </c>
      <c r="O165" s="10">
        <v>0</v>
      </c>
      <c r="P165" s="10">
        <v>0</v>
      </c>
      <c r="Q165" s="10">
        <v>0</v>
      </c>
      <c r="R165" s="9">
        <v>6710</v>
      </c>
      <c r="S165" s="29">
        <v>9304</v>
      </c>
    </row>
    <row r="166" spans="1:19" x14ac:dyDescent="0.25">
      <c r="A166" s="39"/>
      <c r="B166" s="59"/>
      <c r="C166" s="22" t="s">
        <v>7</v>
      </c>
      <c r="D166" s="9">
        <v>75699.149999999994</v>
      </c>
      <c r="E166" s="9">
        <v>75699.149999999994</v>
      </c>
      <c r="F166" s="9">
        <v>65481.15</v>
      </c>
      <c r="G166" s="9">
        <f t="shared" ref="G166:G198" si="10">H166+J166+K166+L166+M166+N166+O166+P166+Q166+R166</f>
        <v>65481.149999999994</v>
      </c>
      <c r="H166" s="9">
        <v>5235</v>
      </c>
      <c r="I166" s="10">
        <v>0</v>
      </c>
      <c r="J166" s="12">
        <v>35205.49</v>
      </c>
      <c r="K166" s="12">
        <v>19441.66</v>
      </c>
      <c r="L166" s="10">
        <v>0</v>
      </c>
      <c r="M166" s="10">
        <v>0</v>
      </c>
      <c r="N166" s="10">
        <v>0</v>
      </c>
      <c r="O166" s="10">
        <v>0</v>
      </c>
      <c r="P166" s="10">
        <v>0</v>
      </c>
      <c r="Q166" s="10">
        <v>0</v>
      </c>
      <c r="R166" s="9">
        <v>5599</v>
      </c>
      <c r="S166" s="29">
        <v>10218</v>
      </c>
    </row>
    <row r="167" spans="1:19" x14ac:dyDescent="0.25">
      <c r="A167" s="39" t="s">
        <v>40</v>
      </c>
      <c r="B167" s="59" t="s">
        <v>41</v>
      </c>
      <c r="C167" s="22" t="s">
        <v>0</v>
      </c>
      <c r="D167" s="10">
        <v>93320</v>
      </c>
      <c r="E167" s="10">
        <v>93320</v>
      </c>
      <c r="F167" s="10">
        <v>92600</v>
      </c>
      <c r="G167" s="9">
        <f>H167+J167+K167+L167+M167+N167+O167+P167+Q167+R167</f>
        <v>92600</v>
      </c>
      <c r="H167" s="10">
        <v>3241</v>
      </c>
      <c r="I167" s="10">
        <v>0</v>
      </c>
      <c r="J167" s="10">
        <v>0</v>
      </c>
      <c r="K167" s="10">
        <v>87877</v>
      </c>
      <c r="L167" s="10">
        <v>0</v>
      </c>
      <c r="M167" s="10">
        <v>0</v>
      </c>
      <c r="N167" s="10">
        <v>0</v>
      </c>
      <c r="O167" s="10">
        <v>0</v>
      </c>
      <c r="P167" s="10">
        <v>0</v>
      </c>
      <c r="Q167" s="10">
        <v>0</v>
      </c>
      <c r="R167" s="10">
        <v>1482</v>
      </c>
      <c r="S167" s="30">
        <v>720</v>
      </c>
    </row>
    <row r="168" spans="1:19" x14ac:dyDescent="0.25">
      <c r="A168" s="39"/>
      <c r="B168" s="59"/>
      <c r="C168" s="22" t="s">
        <v>1</v>
      </c>
      <c r="D168" s="10">
        <v>85950</v>
      </c>
      <c r="E168" s="10">
        <v>85950</v>
      </c>
      <c r="F168" s="10">
        <v>85400</v>
      </c>
      <c r="G168" s="9">
        <f t="shared" si="10"/>
        <v>85400</v>
      </c>
      <c r="H168" s="10">
        <v>2989</v>
      </c>
      <c r="I168" s="10">
        <v>0</v>
      </c>
      <c r="J168" s="10">
        <v>0</v>
      </c>
      <c r="K168" s="10">
        <v>81045</v>
      </c>
      <c r="L168" s="10">
        <v>0</v>
      </c>
      <c r="M168" s="10">
        <v>0</v>
      </c>
      <c r="N168" s="10">
        <v>0</v>
      </c>
      <c r="O168" s="10">
        <v>0</v>
      </c>
      <c r="P168" s="10">
        <v>0</v>
      </c>
      <c r="Q168" s="10">
        <v>0</v>
      </c>
      <c r="R168" s="10">
        <v>1366</v>
      </c>
      <c r="S168" s="30">
        <v>550</v>
      </c>
    </row>
    <row r="169" spans="1:19" x14ac:dyDescent="0.25">
      <c r="A169" s="39"/>
      <c r="B169" s="59"/>
      <c r="C169" s="22" t="s">
        <v>2</v>
      </c>
      <c r="D169" s="10">
        <v>79900</v>
      </c>
      <c r="E169" s="10">
        <v>79900</v>
      </c>
      <c r="F169" s="10">
        <v>79350</v>
      </c>
      <c r="G169" s="9">
        <f>H169+J169+K169+L169+M169+N169+O169+P169+Q169+R169</f>
        <v>79350</v>
      </c>
      <c r="H169" s="10">
        <v>2800</v>
      </c>
      <c r="I169" s="10">
        <v>0</v>
      </c>
      <c r="J169" s="10">
        <v>0</v>
      </c>
      <c r="K169" s="10">
        <v>75313</v>
      </c>
      <c r="L169" s="10">
        <v>0</v>
      </c>
      <c r="M169" s="10">
        <v>0</v>
      </c>
      <c r="N169" s="10">
        <v>0</v>
      </c>
      <c r="O169" s="10">
        <v>0</v>
      </c>
      <c r="P169" s="10">
        <v>0</v>
      </c>
      <c r="Q169" s="10">
        <v>0</v>
      </c>
      <c r="R169" s="10">
        <v>1237</v>
      </c>
      <c r="S169" s="30">
        <v>550</v>
      </c>
    </row>
    <row r="170" spans="1:19" x14ac:dyDescent="0.25">
      <c r="A170" s="39"/>
      <c r="B170" s="59"/>
      <c r="C170" s="22" t="s">
        <v>3</v>
      </c>
      <c r="D170" s="10">
        <v>55200</v>
      </c>
      <c r="E170" s="10">
        <v>55200</v>
      </c>
      <c r="F170" s="10">
        <v>54800</v>
      </c>
      <c r="G170" s="9">
        <f>H170+J170+K170+L170+M170+N170+O170+P170+Q170+R170</f>
        <v>54800</v>
      </c>
      <c r="H170" s="10">
        <v>2445</v>
      </c>
      <c r="I170" s="10">
        <v>0</v>
      </c>
      <c r="J170" s="10">
        <v>0</v>
      </c>
      <c r="K170" s="10">
        <v>51077</v>
      </c>
      <c r="L170" s="10">
        <v>0</v>
      </c>
      <c r="M170" s="10">
        <v>0</v>
      </c>
      <c r="N170" s="10">
        <v>0</v>
      </c>
      <c r="O170" s="10">
        <v>0</v>
      </c>
      <c r="P170" s="10">
        <v>0</v>
      </c>
      <c r="Q170" s="10">
        <v>0</v>
      </c>
      <c r="R170" s="10">
        <v>1278</v>
      </c>
      <c r="S170" s="30">
        <v>400</v>
      </c>
    </row>
    <row r="171" spans="1:19" x14ac:dyDescent="0.25">
      <c r="A171" s="39"/>
      <c r="B171" s="59"/>
      <c r="C171" s="22" t="s">
        <v>4</v>
      </c>
      <c r="D171" s="10">
        <v>69000</v>
      </c>
      <c r="E171" s="10">
        <v>69000</v>
      </c>
      <c r="F171" s="10">
        <v>68480</v>
      </c>
      <c r="G171" s="9">
        <f>H171+J171+K171+L171+M171+N171+O171+P171+Q171+R171</f>
        <v>68480</v>
      </c>
      <c r="H171" s="10">
        <v>2694</v>
      </c>
      <c r="I171" s="10">
        <v>0</v>
      </c>
      <c r="J171" s="10">
        <v>0</v>
      </c>
      <c r="K171" s="10">
        <v>63944</v>
      </c>
      <c r="L171" s="10">
        <v>0</v>
      </c>
      <c r="M171" s="10">
        <v>0</v>
      </c>
      <c r="N171" s="10">
        <v>0</v>
      </c>
      <c r="O171" s="10">
        <v>0</v>
      </c>
      <c r="P171" s="10">
        <v>0</v>
      </c>
      <c r="Q171" s="10">
        <v>0</v>
      </c>
      <c r="R171" s="10">
        <v>1842</v>
      </c>
      <c r="S171" s="30">
        <v>520</v>
      </c>
    </row>
    <row r="172" spans="1:19" x14ac:dyDescent="0.25">
      <c r="A172" s="39"/>
      <c r="B172" s="59"/>
      <c r="C172" s="22" t="s">
        <v>5</v>
      </c>
      <c r="D172" s="10">
        <v>73600</v>
      </c>
      <c r="E172" s="10">
        <v>73600</v>
      </c>
      <c r="F172" s="10">
        <v>73050</v>
      </c>
      <c r="G172" s="9">
        <f>H172+J172+K172+L172+M172+N172+O172+P172+Q172+R172</f>
        <v>73050</v>
      </c>
      <c r="H172" s="10">
        <v>2413</v>
      </c>
      <c r="I172" s="10">
        <v>0</v>
      </c>
      <c r="J172" s="10">
        <v>0</v>
      </c>
      <c r="K172" s="10">
        <v>69399</v>
      </c>
      <c r="L172" s="10">
        <v>0</v>
      </c>
      <c r="M172" s="10">
        <v>0</v>
      </c>
      <c r="N172" s="10">
        <v>0</v>
      </c>
      <c r="O172" s="10">
        <v>0</v>
      </c>
      <c r="P172" s="10">
        <v>0</v>
      </c>
      <c r="Q172" s="10">
        <v>0</v>
      </c>
      <c r="R172" s="10">
        <v>1238</v>
      </c>
      <c r="S172" s="30">
        <v>550</v>
      </c>
    </row>
    <row r="173" spans="1:19" x14ac:dyDescent="0.25">
      <c r="A173" s="39"/>
      <c r="B173" s="59"/>
      <c r="C173" s="22" t="s">
        <v>6</v>
      </c>
      <c r="D173" s="10">
        <v>60400</v>
      </c>
      <c r="E173" s="10">
        <v>60400</v>
      </c>
      <c r="F173" s="10">
        <v>60000</v>
      </c>
      <c r="G173" s="9">
        <f>H173+J173+K173+L173+M173+N173+O173+P173+Q173+R173</f>
        <v>60000</v>
      </c>
      <c r="H173" s="10">
        <v>2724</v>
      </c>
      <c r="I173" s="10">
        <v>0</v>
      </c>
      <c r="J173" s="10">
        <v>0</v>
      </c>
      <c r="K173" s="10">
        <v>56376</v>
      </c>
      <c r="L173" s="10">
        <v>0</v>
      </c>
      <c r="M173" s="10">
        <v>0</v>
      </c>
      <c r="N173" s="10">
        <v>0</v>
      </c>
      <c r="O173" s="10">
        <v>0</v>
      </c>
      <c r="P173" s="10">
        <v>0</v>
      </c>
      <c r="Q173" s="10">
        <v>0</v>
      </c>
      <c r="R173" s="10">
        <v>900</v>
      </c>
      <c r="S173" s="30">
        <v>400</v>
      </c>
    </row>
    <row r="174" spans="1:19" x14ac:dyDescent="0.25">
      <c r="A174" s="39"/>
      <c r="B174" s="59"/>
      <c r="C174" s="22" t="s">
        <v>7</v>
      </c>
      <c r="D174" s="10">
        <v>61500</v>
      </c>
      <c r="E174" s="10">
        <v>61500</v>
      </c>
      <c r="F174" s="10">
        <v>61100</v>
      </c>
      <c r="G174" s="9">
        <f t="shared" si="10"/>
        <v>61100</v>
      </c>
      <c r="H174" s="10">
        <v>2794</v>
      </c>
      <c r="I174" s="10">
        <v>0</v>
      </c>
      <c r="J174" s="10">
        <v>0</v>
      </c>
      <c r="K174" s="10">
        <v>57523</v>
      </c>
      <c r="L174" s="10">
        <v>0</v>
      </c>
      <c r="M174" s="10">
        <v>0</v>
      </c>
      <c r="N174" s="10">
        <v>0</v>
      </c>
      <c r="O174" s="10">
        <v>0</v>
      </c>
      <c r="P174" s="10">
        <v>0</v>
      </c>
      <c r="Q174" s="10">
        <v>0</v>
      </c>
      <c r="R174" s="10">
        <v>783</v>
      </c>
      <c r="S174" s="30">
        <v>400</v>
      </c>
    </row>
    <row r="175" spans="1:19" x14ac:dyDescent="0.25">
      <c r="A175" s="39" t="s">
        <v>24</v>
      </c>
      <c r="B175" s="59" t="s">
        <v>25</v>
      </c>
      <c r="C175" s="22" t="s">
        <v>0</v>
      </c>
      <c r="D175" s="9">
        <v>155900</v>
      </c>
      <c r="E175" s="9">
        <v>155900</v>
      </c>
      <c r="F175" s="9">
        <v>101600</v>
      </c>
      <c r="G175" s="9">
        <f t="shared" ref="G175:G182" si="11">H175+J175+K175+L175+M175+N175+O175+P175+Q175+R175</f>
        <v>101600</v>
      </c>
      <c r="H175" s="9">
        <v>60300</v>
      </c>
      <c r="I175" s="10">
        <v>0</v>
      </c>
      <c r="J175" s="9">
        <v>12800</v>
      </c>
      <c r="K175" s="9">
        <v>8400</v>
      </c>
      <c r="L175" s="9">
        <v>680</v>
      </c>
      <c r="M175" s="10">
        <v>0</v>
      </c>
      <c r="N175" s="10">
        <v>0</v>
      </c>
      <c r="O175" s="10">
        <v>0</v>
      </c>
      <c r="P175" s="10">
        <v>0</v>
      </c>
      <c r="Q175" s="10">
        <v>0</v>
      </c>
      <c r="R175" s="9">
        <v>19420</v>
      </c>
      <c r="S175" s="29">
        <v>54300</v>
      </c>
    </row>
    <row r="176" spans="1:19" x14ac:dyDescent="0.25">
      <c r="A176" s="39"/>
      <c r="B176" s="59"/>
      <c r="C176" s="22" t="s">
        <v>1</v>
      </c>
      <c r="D176" s="9">
        <v>168300</v>
      </c>
      <c r="E176" s="9">
        <v>168300</v>
      </c>
      <c r="F176" s="9">
        <v>97500</v>
      </c>
      <c r="G176" s="9">
        <f t="shared" si="11"/>
        <v>97500</v>
      </c>
      <c r="H176" s="9">
        <v>53400</v>
      </c>
      <c r="I176" s="10">
        <v>0</v>
      </c>
      <c r="J176" s="9">
        <v>10350</v>
      </c>
      <c r="K176" s="9">
        <v>6980</v>
      </c>
      <c r="L176" s="9">
        <v>590</v>
      </c>
      <c r="M176" s="10">
        <v>0</v>
      </c>
      <c r="N176" s="10">
        <v>0</v>
      </c>
      <c r="O176" s="10">
        <v>0</v>
      </c>
      <c r="P176" s="10">
        <v>0</v>
      </c>
      <c r="Q176" s="10">
        <v>0</v>
      </c>
      <c r="R176" s="9">
        <v>26180</v>
      </c>
      <c r="S176" s="29">
        <v>70800</v>
      </c>
    </row>
    <row r="177" spans="1:19" x14ac:dyDescent="0.25">
      <c r="A177" s="39"/>
      <c r="B177" s="59"/>
      <c r="C177" s="22" t="s">
        <v>2</v>
      </c>
      <c r="D177" s="9">
        <v>143900</v>
      </c>
      <c r="E177" s="9">
        <v>143900</v>
      </c>
      <c r="F177" s="9">
        <v>110550</v>
      </c>
      <c r="G177" s="9">
        <f t="shared" si="11"/>
        <v>110550</v>
      </c>
      <c r="H177" s="9">
        <v>58700</v>
      </c>
      <c r="I177" s="10">
        <v>0</v>
      </c>
      <c r="J177" s="9">
        <v>11450</v>
      </c>
      <c r="K177" s="9">
        <v>7980</v>
      </c>
      <c r="L177" s="9">
        <v>820</v>
      </c>
      <c r="M177" s="10">
        <v>0</v>
      </c>
      <c r="N177" s="10">
        <v>0</v>
      </c>
      <c r="O177" s="10">
        <v>0</v>
      </c>
      <c r="P177" s="10">
        <v>0</v>
      </c>
      <c r="Q177" s="10">
        <v>0</v>
      </c>
      <c r="R177" s="9">
        <v>31600</v>
      </c>
      <c r="S177" s="29">
        <v>33400</v>
      </c>
    </row>
    <row r="178" spans="1:19" x14ac:dyDescent="0.25">
      <c r="A178" s="39"/>
      <c r="B178" s="59"/>
      <c r="C178" s="22" t="s">
        <v>3</v>
      </c>
      <c r="D178" s="9">
        <v>178300</v>
      </c>
      <c r="E178" s="9">
        <v>178300</v>
      </c>
      <c r="F178" s="9">
        <v>136790</v>
      </c>
      <c r="G178" s="9">
        <f t="shared" si="11"/>
        <v>136790</v>
      </c>
      <c r="H178" s="9">
        <v>75400</v>
      </c>
      <c r="I178" s="10">
        <v>0</v>
      </c>
      <c r="J178" s="9">
        <v>13850</v>
      </c>
      <c r="K178" s="9">
        <v>9380</v>
      </c>
      <c r="L178" s="9">
        <v>915</v>
      </c>
      <c r="M178" s="10">
        <v>0</v>
      </c>
      <c r="N178" s="10">
        <v>0</v>
      </c>
      <c r="O178" s="10">
        <v>0</v>
      </c>
      <c r="P178" s="10">
        <v>0</v>
      </c>
      <c r="Q178" s="10">
        <v>0</v>
      </c>
      <c r="R178" s="9">
        <v>37245</v>
      </c>
      <c r="S178" s="29">
        <v>41510</v>
      </c>
    </row>
    <row r="179" spans="1:19" x14ac:dyDescent="0.25">
      <c r="A179" s="39"/>
      <c r="B179" s="59"/>
      <c r="C179" s="22" t="s">
        <v>4</v>
      </c>
      <c r="D179" s="9">
        <v>163500</v>
      </c>
      <c r="E179" s="9">
        <v>163500</v>
      </c>
      <c r="F179" s="9">
        <v>129800</v>
      </c>
      <c r="G179" s="9">
        <f t="shared" si="11"/>
        <v>129800</v>
      </c>
      <c r="H179" s="9">
        <v>54380</v>
      </c>
      <c r="I179" s="10">
        <v>0</v>
      </c>
      <c r="J179" s="9">
        <v>11415</v>
      </c>
      <c r="K179" s="9">
        <v>7350</v>
      </c>
      <c r="L179" s="9">
        <v>617</v>
      </c>
      <c r="M179" s="10">
        <v>0</v>
      </c>
      <c r="N179" s="10">
        <v>0</v>
      </c>
      <c r="O179" s="10">
        <v>0</v>
      </c>
      <c r="P179" s="10">
        <v>0</v>
      </c>
      <c r="Q179" s="10">
        <v>0</v>
      </c>
      <c r="R179" s="9">
        <v>56038</v>
      </c>
      <c r="S179" s="29">
        <v>33700</v>
      </c>
    </row>
    <row r="180" spans="1:19" x14ac:dyDescent="0.25">
      <c r="A180" s="39"/>
      <c r="B180" s="59"/>
      <c r="C180" s="22" t="s">
        <v>5</v>
      </c>
      <c r="D180" s="9">
        <v>160600</v>
      </c>
      <c r="E180" s="9">
        <v>160600</v>
      </c>
      <c r="F180" s="9">
        <v>123500</v>
      </c>
      <c r="G180" s="9">
        <f t="shared" si="11"/>
        <v>123500</v>
      </c>
      <c r="H180" s="9">
        <v>49820</v>
      </c>
      <c r="I180" s="10">
        <v>0</v>
      </c>
      <c r="J180" s="9">
        <v>12420</v>
      </c>
      <c r="K180" s="9">
        <v>7180</v>
      </c>
      <c r="L180" s="9">
        <v>540</v>
      </c>
      <c r="M180" s="10">
        <v>0</v>
      </c>
      <c r="N180" s="10">
        <v>0</v>
      </c>
      <c r="O180" s="10">
        <v>0</v>
      </c>
      <c r="P180" s="10">
        <v>0</v>
      </c>
      <c r="Q180" s="10">
        <v>0</v>
      </c>
      <c r="R180" s="9">
        <v>53540</v>
      </c>
      <c r="S180" s="29">
        <v>37100</v>
      </c>
    </row>
    <row r="181" spans="1:19" x14ac:dyDescent="0.25">
      <c r="A181" s="39"/>
      <c r="B181" s="59"/>
      <c r="C181" s="22" t="s">
        <v>6</v>
      </c>
      <c r="D181" s="9">
        <v>157700</v>
      </c>
      <c r="E181" s="9">
        <v>157700</v>
      </c>
      <c r="F181" s="9">
        <v>124090</v>
      </c>
      <c r="G181" s="9">
        <f t="shared" si="11"/>
        <v>124090</v>
      </c>
      <c r="H181" s="9">
        <v>52380</v>
      </c>
      <c r="I181" s="10">
        <v>0</v>
      </c>
      <c r="J181" s="9">
        <v>12210</v>
      </c>
      <c r="K181" s="9">
        <v>6900</v>
      </c>
      <c r="L181" s="9">
        <v>580</v>
      </c>
      <c r="M181" s="10">
        <v>0</v>
      </c>
      <c r="N181" s="10">
        <v>0</v>
      </c>
      <c r="O181" s="10">
        <v>0</v>
      </c>
      <c r="P181" s="10">
        <v>0</v>
      </c>
      <c r="Q181" s="10">
        <v>0</v>
      </c>
      <c r="R181" s="9">
        <v>52020</v>
      </c>
      <c r="S181" s="29">
        <v>33610</v>
      </c>
    </row>
    <row r="182" spans="1:19" x14ac:dyDescent="0.25">
      <c r="A182" s="39"/>
      <c r="B182" s="59"/>
      <c r="C182" s="22" t="s">
        <v>7</v>
      </c>
      <c r="D182" s="9">
        <v>161600</v>
      </c>
      <c r="E182" s="9">
        <v>161600</v>
      </c>
      <c r="F182" s="9">
        <v>119400</v>
      </c>
      <c r="G182" s="9">
        <f t="shared" si="11"/>
        <v>119400</v>
      </c>
      <c r="H182" s="9">
        <v>53518</v>
      </c>
      <c r="I182" s="10">
        <v>0</v>
      </c>
      <c r="J182" s="9">
        <v>12180</v>
      </c>
      <c r="K182" s="9">
        <v>6810</v>
      </c>
      <c r="L182" s="9">
        <v>560</v>
      </c>
      <c r="M182" s="10">
        <v>0</v>
      </c>
      <c r="N182" s="10">
        <v>0</v>
      </c>
      <c r="O182" s="10">
        <v>0</v>
      </c>
      <c r="P182" s="10">
        <v>0</v>
      </c>
      <c r="Q182" s="10">
        <v>0</v>
      </c>
      <c r="R182" s="9">
        <v>46332</v>
      </c>
      <c r="S182" s="29">
        <v>42200</v>
      </c>
    </row>
    <row r="183" spans="1:19" x14ac:dyDescent="0.25">
      <c r="A183" s="41" t="s">
        <v>63</v>
      </c>
      <c r="B183" s="60" t="s">
        <v>64</v>
      </c>
      <c r="C183" s="22" t="s">
        <v>0</v>
      </c>
      <c r="D183" s="9">
        <v>0</v>
      </c>
      <c r="E183" s="9">
        <v>0</v>
      </c>
      <c r="F183" s="9">
        <v>0</v>
      </c>
      <c r="G183" s="9">
        <f t="shared" si="10"/>
        <v>0</v>
      </c>
      <c r="H183" s="9">
        <v>0</v>
      </c>
      <c r="I183" s="9">
        <v>0</v>
      </c>
      <c r="J183" s="9">
        <v>0</v>
      </c>
      <c r="K183" s="9">
        <v>0</v>
      </c>
      <c r="L183" s="9">
        <v>0</v>
      </c>
      <c r="M183" s="9">
        <v>0</v>
      </c>
      <c r="N183" s="9">
        <v>0</v>
      </c>
      <c r="O183" s="9">
        <v>0</v>
      </c>
      <c r="P183" s="9">
        <v>0</v>
      </c>
      <c r="Q183" s="9">
        <v>0</v>
      </c>
      <c r="R183" s="9">
        <v>0</v>
      </c>
      <c r="S183" s="29">
        <v>0</v>
      </c>
    </row>
    <row r="184" spans="1:19" x14ac:dyDescent="0.25">
      <c r="A184" s="41"/>
      <c r="B184" s="60"/>
      <c r="C184" s="22" t="s">
        <v>1</v>
      </c>
      <c r="D184" s="9">
        <v>0</v>
      </c>
      <c r="E184" s="9">
        <v>0</v>
      </c>
      <c r="F184" s="9">
        <v>0</v>
      </c>
      <c r="G184" s="9">
        <f t="shared" si="10"/>
        <v>0</v>
      </c>
      <c r="H184" s="9">
        <v>0</v>
      </c>
      <c r="I184" s="9">
        <v>0</v>
      </c>
      <c r="J184" s="9">
        <v>0</v>
      </c>
      <c r="K184" s="9">
        <v>0</v>
      </c>
      <c r="L184" s="9">
        <v>0</v>
      </c>
      <c r="M184" s="9">
        <v>0</v>
      </c>
      <c r="N184" s="9">
        <v>0</v>
      </c>
      <c r="O184" s="9">
        <v>0</v>
      </c>
      <c r="P184" s="9">
        <v>0</v>
      </c>
      <c r="Q184" s="9">
        <v>0</v>
      </c>
      <c r="R184" s="9">
        <v>0</v>
      </c>
      <c r="S184" s="29">
        <v>0</v>
      </c>
    </row>
    <row r="185" spans="1:19" x14ac:dyDescent="0.25">
      <c r="A185" s="41"/>
      <c r="B185" s="60"/>
      <c r="C185" s="22" t="s">
        <v>2</v>
      </c>
      <c r="D185" s="9">
        <v>0</v>
      </c>
      <c r="E185" s="9">
        <v>0</v>
      </c>
      <c r="F185" s="9">
        <v>0</v>
      </c>
      <c r="G185" s="9">
        <f t="shared" si="10"/>
        <v>0</v>
      </c>
      <c r="H185" s="9">
        <v>0</v>
      </c>
      <c r="I185" s="9">
        <v>0</v>
      </c>
      <c r="J185" s="9">
        <v>0</v>
      </c>
      <c r="K185" s="9">
        <v>0</v>
      </c>
      <c r="L185" s="9">
        <v>0</v>
      </c>
      <c r="M185" s="9">
        <v>0</v>
      </c>
      <c r="N185" s="9">
        <v>0</v>
      </c>
      <c r="O185" s="9">
        <v>0</v>
      </c>
      <c r="P185" s="9">
        <v>0</v>
      </c>
      <c r="Q185" s="9">
        <v>0</v>
      </c>
      <c r="R185" s="9">
        <v>0</v>
      </c>
      <c r="S185" s="29">
        <v>0</v>
      </c>
    </row>
    <row r="186" spans="1:19" x14ac:dyDescent="0.25">
      <c r="A186" s="41"/>
      <c r="B186" s="60"/>
      <c r="C186" s="22" t="s">
        <v>3</v>
      </c>
      <c r="D186" s="9">
        <v>0</v>
      </c>
      <c r="E186" s="9">
        <v>0</v>
      </c>
      <c r="F186" s="9">
        <v>0</v>
      </c>
      <c r="G186" s="9">
        <f t="shared" si="10"/>
        <v>0</v>
      </c>
      <c r="H186" s="9">
        <v>0</v>
      </c>
      <c r="I186" s="9">
        <v>0</v>
      </c>
      <c r="J186" s="9">
        <v>0</v>
      </c>
      <c r="K186" s="9">
        <v>0</v>
      </c>
      <c r="L186" s="9">
        <v>0</v>
      </c>
      <c r="M186" s="9">
        <v>0</v>
      </c>
      <c r="N186" s="9">
        <v>0</v>
      </c>
      <c r="O186" s="9">
        <v>0</v>
      </c>
      <c r="P186" s="9">
        <v>0</v>
      </c>
      <c r="Q186" s="9">
        <v>0</v>
      </c>
      <c r="R186" s="9">
        <v>0</v>
      </c>
      <c r="S186" s="29">
        <v>0</v>
      </c>
    </row>
    <row r="187" spans="1:19" x14ac:dyDescent="0.25">
      <c r="A187" s="41"/>
      <c r="B187" s="60"/>
      <c r="C187" s="22" t="s">
        <v>4</v>
      </c>
      <c r="D187" s="9">
        <v>0</v>
      </c>
      <c r="E187" s="9">
        <v>0</v>
      </c>
      <c r="F187" s="9">
        <v>0</v>
      </c>
      <c r="G187" s="9">
        <f t="shared" si="10"/>
        <v>0</v>
      </c>
      <c r="H187" s="9">
        <v>0</v>
      </c>
      <c r="I187" s="9">
        <v>0</v>
      </c>
      <c r="J187" s="9">
        <v>0</v>
      </c>
      <c r="K187" s="9">
        <v>0</v>
      </c>
      <c r="L187" s="9">
        <v>0</v>
      </c>
      <c r="M187" s="9">
        <v>0</v>
      </c>
      <c r="N187" s="9">
        <v>0</v>
      </c>
      <c r="O187" s="9">
        <v>0</v>
      </c>
      <c r="P187" s="9">
        <v>0</v>
      </c>
      <c r="Q187" s="9">
        <v>0</v>
      </c>
      <c r="R187" s="9">
        <v>0</v>
      </c>
      <c r="S187" s="29">
        <v>0</v>
      </c>
    </row>
    <row r="188" spans="1:19" x14ac:dyDescent="0.25">
      <c r="A188" s="41"/>
      <c r="B188" s="60"/>
      <c r="C188" s="22" t="s">
        <v>5</v>
      </c>
      <c r="D188" s="9">
        <v>161000</v>
      </c>
      <c r="E188" s="9">
        <v>0</v>
      </c>
      <c r="F188" s="9">
        <v>161000</v>
      </c>
      <c r="G188" s="9">
        <f>H188+J188+K188+L188+M188+N188+O188+P188+Q188+R188</f>
        <v>116000</v>
      </c>
      <c r="H188" s="9">
        <v>2950</v>
      </c>
      <c r="I188" s="9">
        <v>0</v>
      </c>
      <c r="J188" s="9">
        <v>5200</v>
      </c>
      <c r="K188" s="9">
        <v>106450</v>
      </c>
      <c r="L188" s="9">
        <v>165</v>
      </c>
      <c r="M188" s="9">
        <v>100</v>
      </c>
      <c r="N188" s="9">
        <v>0</v>
      </c>
      <c r="O188" s="9">
        <v>0</v>
      </c>
      <c r="P188" s="9">
        <v>1100</v>
      </c>
      <c r="Q188" s="9">
        <v>0</v>
      </c>
      <c r="R188" s="9">
        <v>35</v>
      </c>
      <c r="S188" s="29">
        <v>45000</v>
      </c>
    </row>
    <row r="189" spans="1:19" x14ac:dyDescent="0.25">
      <c r="A189" s="41"/>
      <c r="B189" s="60"/>
      <c r="C189" s="22" t="s">
        <v>6</v>
      </c>
      <c r="D189" s="9">
        <v>298000</v>
      </c>
      <c r="E189" s="9">
        <v>0</v>
      </c>
      <c r="F189" s="9">
        <v>298000</v>
      </c>
      <c r="G189" s="9">
        <f>H189+J189+K189+L189+M189+N189+O189+P189+Q189+R189</f>
        <v>261000</v>
      </c>
      <c r="H189" s="9">
        <v>6200</v>
      </c>
      <c r="I189" s="9">
        <v>0</v>
      </c>
      <c r="J189" s="9">
        <v>11580</v>
      </c>
      <c r="K189" s="9">
        <v>240750</v>
      </c>
      <c r="L189" s="9">
        <v>320</v>
      </c>
      <c r="M189" s="9">
        <v>100</v>
      </c>
      <c r="N189" s="9">
        <v>0</v>
      </c>
      <c r="O189" s="9">
        <v>0</v>
      </c>
      <c r="P189" s="9">
        <v>2000</v>
      </c>
      <c r="Q189" s="9">
        <v>0</v>
      </c>
      <c r="R189" s="9">
        <v>50</v>
      </c>
      <c r="S189" s="29">
        <v>37000</v>
      </c>
    </row>
    <row r="190" spans="1:19" x14ac:dyDescent="0.25">
      <c r="A190" s="41"/>
      <c r="B190" s="60"/>
      <c r="C190" s="22" t="s">
        <v>7</v>
      </c>
      <c r="D190" s="9">
        <v>264000</v>
      </c>
      <c r="E190" s="9">
        <v>0</v>
      </c>
      <c r="F190" s="9">
        <v>264000</v>
      </c>
      <c r="G190" s="9">
        <f t="shared" si="10"/>
        <v>237000</v>
      </c>
      <c r="H190" s="9">
        <v>6000</v>
      </c>
      <c r="I190" s="9">
        <v>0</v>
      </c>
      <c r="J190" s="9">
        <v>11000</v>
      </c>
      <c r="K190" s="9">
        <v>217550</v>
      </c>
      <c r="L190" s="9">
        <v>300</v>
      </c>
      <c r="M190" s="9">
        <v>100</v>
      </c>
      <c r="N190" s="9">
        <v>0</v>
      </c>
      <c r="O190" s="9">
        <v>0</v>
      </c>
      <c r="P190" s="9">
        <v>2000</v>
      </c>
      <c r="Q190" s="9">
        <v>0</v>
      </c>
      <c r="R190" s="9">
        <v>50</v>
      </c>
      <c r="S190" s="29">
        <v>27000</v>
      </c>
    </row>
    <row r="191" spans="1:19" x14ac:dyDescent="0.25">
      <c r="A191" s="39" t="s">
        <v>38</v>
      </c>
      <c r="B191" s="59" t="s">
        <v>39</v>
      </c>
      <c r="C191" s="22" t="s">
        <v>0</v>
      </c>
      <c r="D191" s="9">
        <v>55000</v>
      </c>
      <c r="E191" s="9">
        <v>55000</v>
      </c>
      <c r="F191" s="9">
        <v>55000</v>
      </c>
      <c r="G191" s="9">
        <f t="shared" ref="G191:G197" si="12">H191+J191+K191+L191+M191+N191+O191+P191+Q191+R191</f>
        <v>50800</v>
      </c>
      <c r="H191" s="9">
        <v>15800</v>
      </c>
      <c r="I191" s="9">
        <v>0</v>
      </c>
      <c r="J191" s="9">
        <v>21900</v>
      </c>
      <c r="K191" s="9">
        <v>8800</v>
      </c>
      <c r="L191" s="9">
        <v>0</v>
      </c>
      <c r="M191" s="9">
        <v>150</v>
      </c>
      <c r="N191" s="9">
        <v>0</v>
      </c>
      <c r="O191" s="9">
        <v>0</v>
      </c>
      <c r="P191" s="9">
        <v>0</v>
      </c>
      <c r="Q191" s="9">
        <v>0</v>
      </c>
      <c r="R191" s="9">
        <v>4150</v>
      </c>
      <c r="S191" s="29">
        <v>4200</v>
      </c>
    </row>
    <row r="192" spans="1:19" x14ac:dyDescent="0.25">
      <c r="A192" s="39"/>
      <c r="B192" s="59"/>
      <c r="C192" s="22" t="s">
        <v>1</v>
      </c>
      <c r="D192" s="9">
        <v>56000</v>
      </c>
      <c r="E192" s="9">
        <v>56000</v>
      </c>
      <c r="F192" s="9">
        <v>56000</v>
      </c>
      <c r="G192" s="9">
        <f t="shared" si="12"/>
        <v>51700</v>
      </c>
      <c r="H192" s="9">
        <v>16200</v>
      </c>
      <c r="I192" s="9">
        <v>0</v>
      </c>
      <c r="J192" s="9">
        <v>21900</v>
      </c>
      <c r="K192" s="9">
        <v>9000</v>
      </c>
      <c r="L192" s="9">
        <v>0</v>
      </c>
      <c r="M192" s="9">
        <v>150</v>
      </c>
      <c r="N192" s="9">
        <v>0</v>
      </c>
      <c r="O192" s="9">
        <v>0</v>
      </c>
      <c r="P192" s="9">
        <v>0</v>
      </c>
      <c r="Q192" s="9">
        <v>0</v>
      </c>
      <c r="R192" s="9">
        <v>4450</v>
      </c>
      <c r="S192" s="29">
        <v>4300</v>
      </c>
    </row>
    <row r="193" spans="1:19" x14ac:dyDescent="0.25">
      <c r="A193" s="39"/>
      <c r="B193" s="59"/>
      <c r="C193" s="22" t="s">
        <v>2</v>
      </c>
      <c r="D193" s="9">
        <v>54100</v>
      </c>
      <c r="E193" s="9">
        <v>54100</v>
      </c>
      <c r="F193" s="9">
        <v>54100</v>
      </c>
      <c r="G193" s="9">
        <f t="shared" si="12"/>
        <v>50300</v>
      </c>
      <c r="H193" s="9">
        <v>16900</v>
      </c>
      <c r="I193" s="9">
        <v>0</v>
      </c>
      <c r="J193" s="9">
        <v>20000</v>
      </c>
      <c r="K193" s="9">
        <v>6800</v>
      </c>
      <c r="L193" s="9">
        <v>0</v>
      </c>
      <c r="M193" s="9">
        <v>150</v>
      </c>
      <c r="N193" s="9">
        <v>0</v>
      </c>
      <c r="O193" s="9">
        <v>0</v>
      </c>
      <c r="P193" s="9">
        <v>0</v>
      </c>
      <c r="Q193" s="9">
        <v>0</v>
      </c>
      <c r="R193" s="9">
        <v>6450</v>
      </c>
      <c r="S193" s="29">
        <v>3800</v>
      </c>
    </row>
    <row r="194" spans="1:19" x14ac:dyDescent="0.25">
      <c r="A194" s="39"/>
      <c r="B194" s="59"/>
      <c r="C194" s="22" t="s">
        <v>3</v>
      </c>
      <c r="D194" s="9">
        <v>51300</v>
      </c>
      <c r="E194" s="9">
        <v>51300</v>
      </c>
      <c r="F194" s="9">
        <v>51300</v>
      </c>
      <c r="G194" s="9">
        <f t="shared" si="12"/>
        <v>47800</v>
      </c>
      <c r="H194" s="9">
        <v>15100</v>
      </c>
      <c r="I194" s="9">
        <v>0</v>
      </c>
      <c r="J194" s="9">
        <v>21000</v>
      </c>
      <c r="K194" s="9">
        <v>7000</v>
      </c>
      <c r="L194" s="9">
        <v>0</v>
      </c>
      <c r="M194" s="9">
        <v>150</v>
      </c>
      <c r="N194" s="9">
        <v>0</v>
      </c>
      <c r="O194" s="9">
        <v>0</v>
      </c>
      <c r="P194" s="9">
        <v>0</v>
      </c>
      <c r="Q194" s="9">
        <v>0</v>
      </c>
      <c r="R194" s="9">
        <v>4550</v>
      </c>
      <c r="S194" s="29">
        <v>3500</v>
      </c>
    </row>
    <row r="195" spans="1:19" x14ac:dyDescent="0.25">
      <c r="A195" s="39"/>
      <c r="B195" s="59"/>
      <c r="C195" s="22" t="s">
        <v>4</v>
      </c>
      <c r="D195" s="9">
        <v>53400</v>
      </c>
      <c r="E195" s="9">
        <v>53400</v>
      </c>
      <c r="F195" s="9">
        <v>53400</v>
      </c>
      <c r="G195" s="9">
        <f t="shared" si="12"/>
        <v>49900</v>
      </c>
      <c r="H195" s="9">
        <v>15800</v>
      </c>
      <c r="I195" s="9">
        <v>0</v>
      </c>
      <c r="J195" s="9">
        <v>21850</v>
      </c>
      <c r="K195" s="9">
        <v>7550</v>
      </c>
      <c r="L195" s="9">
        <v>0</v>
      </c>
      <c r="M195" s="9">
        <v>150</v>
      </c>
      <c r="N195" s="9">
        <v>0</v>
      </c>
      <c r="O195" s="9">
        <v>0</v>
      </c>
      <c r="P195" s="9">
        <v>0</v>
      </c>
      <c r="Q195" s="9">
        <v>0</v>
      </c>
      <c r="R195" s="9">
        <v>4550</v>
      </c>
      <c r="S195" s="29">
        <v>3500</v>
      </c>
    </row>
    <row r="196" spans="1:19" x14ac:dyDescent="0.25">
      <c r="A196" s="39"/>
      <c r="B196" s="59"/>
      <c r="C196" s="22" t="s">
        <v>5</v>
      </c>
      <c r="D196" s="9">
        <v>52900</v>
      </c>
      <c r="E196" s="9">
        <v>52900</v>
      </c>
      <c r="F196" s="9">
        <v>52900</v>
      </c>
      <c r="G196" s="9">
        <f t="shared" si="12"/>
        <v>49400</v>
      </c>
      <c r="H196" s="9">
        <v>14500</v>
      </c>
      <c r="I196" s="9">
        <v>0</v>
      </c>
      <c r="J196" s="9">
        <v>22000</v>
      </c>
      <c r="K196" s="9">
        <v>8200</v>
      </c>
      <c r="L196" s="9">
        <v>0</v>
      </c>
      <c r="M196" s="9">
        <v>150</v>
      </c>
      <c r="N196" s="9">
        <v>0</v>
      </c>
      <c r="O196" s="9">
        <v>0</v>
      </c>
      <c r="P196" s="9">
        <v>0</v>
      </c>
      <c r="Q196" s="9">
        <v>0</v>
      </c>
      <c r="R196" s="9">
        <v>4550</v>
      </c>
      <c r="S196" s="29">
        <v>3500</v>
      </c>
    </row>
    <row r="197" spans="1:19" x14ac:dyDescent="0.25">
      <c r="A197" s="39"/>
      <c r="B197" s="59"/>
      <c r="C197" s="22" t="s">
        <v>6</v>
      </c>
      <c r="D197" s="9">
        <v>53600</v>
      </c>
      <c r="E197" s="9">
        <v>53600</v>
      </c>
      <c r="F197" s="9">
        <v>53600</v>
      </c>
      <c r="G197" s="9">
        <f t="shared" si="12"/>
        <v>50100</v>
      </c>
      <c r="H197" s="9">
        <v>15700</v>
      </c>
      <c r="I197" s="9">
        <v>0</v>
      </c>
      <c r="J197" s="9">
        <v>21300</v>
      </c>
      <c r="K197" s="9">
        <v>7900</v>
      </c>
      <c r="L197" s="9">
        <v>0</v>
      </c>
      <c r="M197" s="9">
        <v>150</v>
      </c>
      <c r="N197" s="9">
        <v>0</v>
      </c>
      <c r="O197" s="9">
        <v>0</v>
      </c>
      <c r="P197" s="9">
        <v>0</v>
      </c>
      <c r="Q197" s="9">
        <v>0</v>
      </c>
      <c r="R197" s="9">
        <v>5050</v>
      </c>
      <c r="S197" s="29">
        <v>3500</v>
      </c>
    </row>
    <row r="198" spans="1:19" x14ac:dyDescent="0.25">
      <c r="A198" s="39"/>
      <c r="B198" s="59"/>
      <c r="C198" s="22" t="s">
        <v>7</v>
      </c>
      <c r="D198" s="9">
        <v>52500</v>
      </c>
      <c r="E198" s="9">
        <v>52500</v>
      </c>
      <c r="F198" s="9">
        <v>52500</v>
      </c>
      <c r="G198" s="9">
        <f t="shared" si="10"/>
        <v>49100</v>
      </c>
      <c r="H198" s="9">
        <v>15500</v>
      </c>
      <c r="I198" s="9">
        <v>0</v>
      </c>
      <c r="J198" s="9">
        <v>20800</v>
      </c>
      <c r="K198" s="9">
        <v>7800</v>
      </c>
      <c r="L198" s="9">
        <v>0</v>
      </c>
      <c r="M198" s="9">
        <v>120</v>
      </c>
      <c r="N198" s="9">
        <v>0</v>
      </c>
      <c r="O198" s="9">
        <v>0</v>
      </c>
      <c r="P198" s="9">
        <v>0</v>
      </c>
      <c r="Q198" s="9">
        <v>0</v>
      </c>
      <c r="R198" s="9">
        <v>4880</v>
      </c>
      <c r="S198" s="29">
        <v>3400</v>
      </c>
    </row>
    <row r="199" spans="1:19" x14ac:dyDescent="0.25">
      <c r="A199" s="39" t="s">
        <v>89</v>
      </c>
      <c r="B199" s="59" t="s">
        <v>52</v>
      </c>
      <c r="C199" s="22" t="s">
        <v>0</v>
      </c>
      <c r="D199" s="9">
        <v>16564</v>
      </c>
      <c r="E199" s="9">
        <v>14364</v>
      </c>
      <c r="F199" s="9">
        <v>14364</v>
      </c>
      <c r="G199" s="9">
        <f t="shared" ref="G199:G205" si="13">H199+J199+K199+L199+M199+N199+O199+P199+Q199+R199</f>
        <v>14364</v>
      </c>
      <c r="H199" s="9">
        <v>1200</v>
      </c>
      <c r="I199" s="9">
        <v>0</v>
      </c>
      <c r="J199" s="9">
        <v>9550</v>
      </c>
      <c r="K199" s="9">
        <v>3614</v>
      </c>
      <c r="L199" s="9">
        <v>0</v>
      </c>
      <c r="M199" s="9">
        <v>0</v>
      </c>
      <c r="N199" s="9">
        <v>0</v>
      </c>
      <c r="O199" s="9">
        <v>0</v>
      </c>
      <c r="P199" s="9">
        <v>0</v>
      </c>
      <c r="Q199" s="9">
        <v>0</v>
      </c>
      <c r="R199" s="9">
        <v>0</v>
      </c>
      <c r="S199" s="29">
        <v>2200</v>
      </c>
    </row>
    <row r="200" spans="1:19" x14ac:dyDescent="0.25">
      <c r="A200" s="39"/>
      <c r="B200" s="59"/>
      <c r="C200" s="22" t="s">
        <v>1</v>
      </c>
      <c r="D200" s="9">
        <v>17120</v>
      </c>
      <c r="E200" s="9">
        <v>15320</v>
      </c>
      <c r="F200" s="9">
        <v>15320</v>
      </c>
      <c r="G200" s="9">
        <f t="shared" si="13"/>
        <v>15320</v>
      </c>
      <c r="H200" s="9">
        <v>2120</v>
      </c>
      <c r="I200" s="9">
        <v>0</v>
      </c>
      <c r="J200" s="9">
        <v>10540</v>
      </c>
      <c r="K200" s="9">
        <v>2660</v>
      </c>
      <c r="L200" s="9">
        <v>0</v>
      </c>
      <c r="M200" s="9">
        <v>0</v>
      </c>
      <c r="N200" s="9">
        <v>0</v>
      </c>
      <c r="O200" s="9">
        <v>0</v>
      </c>
      <c r="P200" s="9">
        <v>0</v>
      </c>
      <c r="Q200" s="9">
        <v>0</v>
      </c>
      <c r="R200" s="9">
        <v>0</v>
      </c>
      <c r="S200" s="29">
        <v>1800</v>
      </c>
    </row>
    <row r="201" spans="1:19" x14ac:dyDescent="0.25">
      <c r="A201" s="39"/>
      <c r="B201" s="59"/>
      <c r="C201" s="22" t="s">
        <v>2</v>
      </c>
      <c r="D201" s="9">
        <v>16890</v>
      </c>
      <c r="E201" s="9">
        <v>15000</v>
      </c>
      <c r="F201" s="9">
        <v>15000</v>
      </c>
      <c r="G201" s="9">
        <f t="shared" si="13"/>
        <v>15000</v>
      </c>
      <c r="H201" s="9">
        <v>1480</v>
      </c>
      <c r="I201" s="9">
        <v>0</v>
      </c>
      <c r="J201" s="9">
        <v>9700</v>
      </c>
      <c r="K201" s="9">
        <v>3820</v>
      </c>
      <c r="L201" s="9">
        <v>0</v>
      </c>
      <c r="M201" s="9">
        <v>0</v>
      </c>
      <c r="N201" s="9">
        <v>0</v>
      </c>
      <c r="O201" s="9">
        <v>0</v>
      </c>
      <c r="P201" s="9">
        <v>0</v>
      </c>
      <c r="Q201" s="9">
        <v>0</v>
      </c>
      <c r="R201" s="9">
        <v>0</v>
      </c>
      <c r="S201" s="29">
        <v>19890</v>
      </c>
    </row>
    <row r="202" spans="1:19" x14ac:dyDescent="0.25">
      <c r="A202" s="39"/>
      <c r="B202" s="59"/>
      <c r="C202" s="22" t="s">
        <v>3</v>
      </c>
      <c r="D202" s="9">
        <v>16540</v>
      </c>
      <c r="E202" s="9">
        <v>14390</v>
      </c>
      <c r="F202" s="9">
        <v>14390</v>
      </c>
      <c r="G202" s="9">
        <f t="shared" si="13"/>
        <v>14390</v>
      </c>
      <c r="H202" s="9">
        <v>1450</v>
      </c>
      <c r="I202" s="9">
        <v>0</v>
      </c>
      <c r="J202" s="9">
        <v>9600</v>
      </c>
      <c r="K202" s="9">
        <v>3340</v>
      </c>
      <c r="L202" s="9">
        <v>0</v>
      </c>
      <c r="M202" s="9">
        <v>0</v>
      </c>
      <c r="N202" s="9">
        <v>0</v>
      </c>
      <c r="O202" s="9">
        <v>0</v>
      </c>
      <c r="P202" s="9">
        <v>0</v>
      </c>
      <c r="Q202" s="9">
        <v>0</v>
      </c>
      <c r="R202" s="9">
        <v>0</v>
      </c>
      <c r="S202" s="29">
        <v>2150</v>
      </c>
    </row>
    <row r="203" spans="1:19" x14ac:dyDescent="0.25">
      <c r="A203" s="39"/>
      <c r="B203" s="59"/>
      <c r="C203" s="22" t="s">
        <v>4</v>
      </c>
      <c r="D203" s="9">
        <v>16863</v>
      </c>
      <c r="E203" s="9">
        <v>15033</v>
      </c>
      <c r="F203" s="9">
        <v>15033</v>
      </c>
      <c r="G203" s="9">
        <f t="shared" si="13"/>
        <v>15033</v>
      </c>
      <c r="H203" s="9">
        <v>1252</v>
      </c>
      <c r="I203" s="9">
        <v>0</v>
      </c>
      <c r="J203" s="9">
        <v>8990</v>
      </c>
      <c r="K203" s="9">
        <v>4791</v>
      </c>
      <c r="L203" s="9">
        <v>0</v>
      </c>
      <c r="M203" s="9">
        <v>0</v>
      </c>
      <c r="N203" s="9">
        <v>0</v>
      </c>
      <c r="O203" s="9">
        <v>0</v>
      </c>
      <c r="P203" s="9">
        <v>0</v>
      </c>
      <c r="Q203" s="9">
        <v>0</v>
      </c>
      <c r="R203" s="9">
        <v>0</v>
      </c>
      <c r="S203" s="29">
        <v>1830</v>
      </c>
    </row>
    <row r="204" spans="1:19" x14ac:dyDescent="0.25">
      <c r="A204" s="39"/>
      <c r="B204" s="59"/>
      <c r="C204" s="22" t="s">
        <v>5</v>
      </c>
      <c r="D204" s="9">
        <v>15501</v>
      </c>
      <c r="E204" s="9">
        <v>14041</v>
      </c>
      <c r="F204" s="9">
        <v>14041</v>
      </c>
      <c r="G204" s="9">
        <f t="shared" si="13"/>
        <v>14041</v>
      </c>
      <c r="H204" s="9">
        <v>705</v>
      </c>
      <c r="I204" s="9">
        <v>0</v>
      </c>
      <c r="J204" s="9">
        <v>10789</v>
      </c>
      <c r="K204" s="9">
        <v>2547</v>
      </c>
      <c r="L204" s="9">
        <v>0</v>
      </c>
      <c r="M204" s="9">
        <v>0</v>
      </c>
      <c r="N204" s="9">
        <v>0</v>
      </c>
      <c r="O204" s="9">
        <v>0</v>
      </c>
      <c r="P204" s="9">
        <v>0</v>
      </c>
      <c r="Q204" s="9">
        <v>0</v>
      </c>
      <c r="R204" s="9">
        <v>0</v>
      </c>
      <c r="S204" s="29">
        <v>1480</v>
      </c>
    </row>
    <row r="205" spans="1:19" x14ac:dyDescent="0.25">
      <c r="A205" s="39"/>
      <c r="B205" s="59"/>
      <c r="C205" s="22" t="s">
        <v>6</v>
      </c>
      <c r="D205" s="9">
        <v>16644</v>
      </c>
      <c r="E205" s="9">
        <v>14294</v>
      </c>
      <c r="F205" s="9">
        <v>14294</v>
      </c>
      <c r="G205" s="9">
        <f t="shared" si="13"/>
        <v>14294</v>
      </c>
      <c r="H205" s="9">
        <v>1359</v>
      </c>
      <c r="I205" s="9">
        <v>0</v>
      </c>
      <c r="J205" s="9">
        <v>9670</v>
      </c>
      <c r="K205" s="9">
        <v>3265</v>
      </c>
      <c r="L205" s="9">
        <v>0</v>
      </c>
      <c r="M205" s="9">
        <v>0</v>
      </c>
      <c r="N205" s="9">
        <v>0</v>
      </c>
      <c r="O205" s="9">
        <v>0</v>
      </c>
      <c r="P205" s="9">
        <v>0</v>
      </c>
      <c r="Q205" s="9">
        <v>0</v>
      </c>
      <c r="R205" s="9">
        <v>0</v>
      </c>
      <c r="S205" s="29">
        <v>2350</v>
      </c>
    </row>
    <row r="206" spans="1:19" x14ac:dyDescent="0.25">
      <c r="A206" s="39"/>
      <c r="B206" s="59"/>
      <c r="C206" s="22" t="s">
        <v>7</v>
      </c>
      <c r="D206" s="9">
        <v>16569</v>
      </c>
      <c r="E206" s="9">
        <v>14154</v>
      </c>
      <c r="F206" s="9">
        <v>14154</v>
      </c>
      <c r="G206" s="9">
        <f t="shared" ref="G206:G243" si="14">H206+J206+K206+L206+M206+N206+O206+P206+Q206+R206</f>
        <v>14154</v>
      </c>
      <c r="H206" s="9">
        <v>2386</v>
      </c>
      <c r="I206" s="9">
        <v>0</v>
      </c>
      <c r="J206" s="9">
        <v>10256</v>
      </c>
      <c r="K206" s="9">
        <v>1512</v>
      </c>
      <c r="L206" s="9">
        <v>0</v>
      </c>
      <c r="M206" s="9">
        <v>0</v>
      </c>
      <c r="N206" s="9">
        <v>0</v>
      </c>
      <c r="O206" s="9">
        <v>0</v>
      </c>
      <c r="P206" s="9">
        <v>0</v>
      </c>
      <c r="Q206" s="9">
        <v>0</v>
      </c>
      <c r="R206" s="9">
        <v>0</v>
      </c>
      <c r="S206" s="29">
        <v>2415</v>
      </c>
    </row>
    <row r="207" spans="1:19" x14ac:dyDescent="0.25">
      <c r="A207" s="41" t="s">
        <v>37</v>
      </c>
      <c r="B207" s="60" t="s">
        <v>84</v>
      </c>
      <c r="C207" s="22" t="s">
        <v>0</v>
      </c>
      <c r="D207" s="9">
        <v>39600</v>
      </c>
      <c r="E207" s="9">
        <v>0</v>
      </c>
      <c r="F207" s="9">
        <v>39600</v>
      </c>
      <c r="G207" s="9">
        <f t="shared" ref="G207:G213" si="15">H207+J207+K207+L207+M207+N207+O207+P207+Q207+R207</f>
        <v>39600</v>
      </c>
      <c r="H207" s="9">
        <v>5800</v>
      </c>
      <c r="I207" s="9">
        <v>0</v>
      </c>
      <c r="J207" s="9">
        <v>0</v>
      </c>
      <c r="K207" s="9">
        <v>33800</v>
      </c>
      <c r="L207" s="9">
        <v>0</v>
      </c>
      <c r="M207" s="9">
        <v>0</v>
      </c>
      <c r="N207" s="9">
        <v>0</v>
      </c>
      <c r="O207" s="9">
        <v>0</v>
      </c>
      <c r="P207" s="9">
        <v>0</v>
      </c>
      <c r="Q207" s="9">
        <v>0</v>
      </c>
      <c r="R207" s="9">
        <v>0</v>
      </c>
      <c r="S207" s="29">
        <v>0</v>
      </c>
    </row>
    <row r="208" spans="1:19" x14ac:dyDescent="0.25">
      <c r="A208" s="41"/>
      <c r="B208" s="60"/>
      <c r="C208" s="22" t="s">
        <v>1</v>
      </c>
      <c r="D208" s="9">
        <v>39900</v>
      </c>
      <c r="E208" s="9">
        <v>0</v>
      </c>
      <c r="F208" s="9">
        <v>39900</v>
      </c>
      <c r="G208" s="9">
        <f t="shared" si="15"/>
        <v>39900</v>
      </c>
      <c r="H208" s="9">
        <v>6200</v>
      </c>
      <c r="I208" s="9">
        <v>0</v>
      </c>
      <c r="J208" s="9">
        <v>0</v>
      </c>
      <c r="K208" s="9">
        <v>33700</v>
      </c>
      <c r="L208" s="9">
        <v>0</v>
      </c>
      <c r="M208" s="9">
        <v>0</v>
      </c>
      <c r="N208" s="9">
        <v>0</v>
      </c>
      <c r="O208" s="9">
        <v>0</v>
      </c>
      <c r="P208" s="9">
        <v>0</v>
      </c>
      <c r="Q208" s="9">
        <v>0</v>
      </c>
      <c r="R208" s="9">
        <v>0</v>
      </c>
      <c r="S208" s="29">
        <v>0</v>
      </c>
    </row>
    <row r="209" spans="1:19" x14ac:dyDescent="0.25">
      <c r="A209" s="41"/>
      <c r="B209" s="60"/>
      <c r="C209" s="22" t="s">
        <v>2</v>
      </c>
      <c r="D209" s="9">
        <v>38200</v>
      </c>
      <c r="E209" s="9">
        <v>0</v>
      </c>
      <c r="F209" s="9">
        <v>38200</v>
      </c>
      <c r="G209" s="9">
        <f t="shared" si="15"/>
        <v>38200</v>
      </c>
      <c r="H209" s="9">
        <v>6600</v>
      </c>
      <c r="I209" s="9">
        <v>0</v>
      </c>
      <c r="J209" s="9">
        <v>0</v>
      </c>
      <c r="K209" s="9">
        <v>31600</v>
      </c>
      <c r="L209" s="9">
        <v>0</v>
      </c>
      <c r="M209" s="9">
        <v>0</v>
      </c>
      <c r="N209" s="9">
        <v>0</v>
      </c>
      <c r="O209" s="9">
        <v>0</v>
      </c>
      <c r="P209" s="9">
        <v>0</v>
      </c>
      <c r="Q209" s="9">
        <v>0</v>
      </c>
      <c r="R209" s="9">
        <v>0</v>
      </c>
      <c r="S209" s="29">
        <v>0</v>
      </c>
    </row>
    <row r="210" spans="1:19" x14ac:dyDescent="0.25">
      <c r="A210" s="41"/>
      <c r="B210" s="60"/>
      <c r="C210" s="22" t="s">
        <v>3</v>
      </c>
      <c r="D210" s="9">
        <v>38800</v>
      </c>
      <c r="E210" s="9">
        <v>0</v>
      </c>
      <c r="F210" s="9">
        <v>38800</v>
      </c>
      <c r="G210" s="9">
        <f t="shared" si="15"/>
        <v>38800</v>
      </c>
      <c r="H210" s="9">
        <v>3900</v>
      </c>
      <c r="I210" s="9">
        <v>0</v>
      </c>
      <c r="J210" s="9">
        <v>0</v>
      </c>
      <c r="K210" s="9">
        <v>34900</v>
      </c>
      <c r="L210" s="9">
        <v>0</v>
      </c>
      <c r="M210" s="9">
        <v>0</v>
      </c>
      <c r="N210" s="9">
        <v>0</v>
      </c>
      <c r="O210" s="9">
        <v>0</v>
      </c>
      <c r="P210" s="9">
        <v>0</v>
      </c>
      <c r="Q210" s="9">
        <v>0</v>
      </c>
      <c r="R210" s="9">
        <v>0</v>
      </c>
      <c r="S210" s="29">
        <v>0</v>
      </c>
    </row>
    <row r="211" spans="1:19" x14ac:dyDescent="0.25">
      <c r="A211" s="41"/>
      <c r="B211" s="60"/>
      <c r="C211" s="22" t="s">
        <v>4</v>
      </c>
      <c r="D211" s="9">
        <v>64400</v>
      </c>
      <c r="E211" s="9">
        <v>0</v>
      </c>
      <c r="F211" s="9">
        <v>64400</v>
      </c>
      <c r="G211" s="9">
        <f t="shared" si="15"/>
        <v>64400</v>
      </c>
      <c r="H211" s="9">
        <v>5900</v>
      </c>
      <c r="I211" s="9">
        <v>0</v>
      </c>
      <c r="J211" s="9">
        <v>0</v>
      </c>
      <c r="K211" s="9">
        <v>58500</v>
      </c>
      <c r="L211" s="9">
        <v>0</v>
      </c>
      <c r="M211" s="9">
        <v>0</v>
      </c>
      <c r="N211" s="9">
        <v>0</v>
      </c>
      <c r="O211" s="9">
        <v>0</v>
      </c>
      <c r="P211" s="9">
        <v>0</v>
      </c>
      <c r="Q211" s="9">
        <v>0</v>
      </c>
      <c r="R211" s="9">
        <v>0</v>
      </c>
      <c r="S211" s="29">
        <v>0</v>
      </c>
    </row>
    <row r="212" spans="1:19" x14ac:dyDescent="0.25">
      <c r="A212" s="41"/>
      <c r="B212" s="60"/>
      <c r="C212" s="22" t="s">
        <v>5</v>
      </c>
      <c r="D212" s="9">
        <v>74100</v>
      </c>
      <c r="E212" s="9">
        <v>0</v>
      </c>
      <c r="F212" s="9">
        <v>74100</v>
      </c>
      <c r="G212" s="9">
        <f t="shared" si="15"/>
        <v>74100</v>
      </c>
      <c r="H212" s="9">
        <v>5900</v>
      </c>
      <c r="I212" s="9">
        <v>0</v>
      </c>
      <c r="J212" s="9">
        <v>0</v>
      </c>
      <c r="K212" s="9">
        <v>68200</v>
      </c>
      <c r="L212" s="9">
        <v>0</v>
      </c>
      <c r="M212" s="9">
        <v>0</v>
      </c>
      <c r="N212" s="9">
        <v>0</v>
      </c>
      <c r="O212" s="9">
        <v>0</v>
      </c>
      <c r="P212" s="9">
        <v>0</v>
      </c>
      <c r="Q212" s="9">
        <v>0</v>
      </c>
      <c r="R212" s="9">
        <v>0</v>
      </c>
      <c r="S212" s="29">
        <v>0</v>
      </c>
    </row>
    <row r="213" spans="1:19" x14ac:dyDescent="0.25">
      <c r="A213" s="41"/>
      <c r="B213" s="60"/>
      <c r="C213" s="22" t="s">
        <v>6</v>
      </c>
      <c r="D213" s="9">
        <v>69900</v>
      </c>
      <c r="E213" s="9">
        <v>0</v>
      </c>
      <c r="F213" s="9">
        <v>69900</v>
      </c>
      <c r="G213" s="9">
        <f t="shared" si="15"/>
        <v>69900</v>
      </c>
      <c r="H213" s="9">
        <v>6600</v>
      </c>
      <c r="I213" s="9">
        <v>0</v>
      </c>
      <c r="J213" s="9">
        <v>0</v>
      </c>
      <c r="K213" s="9">
        <v>63300</v>
      </c>
      <c r="L213" s="9">
        <v>0</v>
      </c>
      <c r="M213" s="9">
        <v>0</v>
      </c>
      <c r="N213" s="9">
        <v>0</v>
      </c>
      <c r="O213" s="9">
        <v>0</v>
      </c>
      <c r="P213" s="9">
        <v>0</v>
      </c>
      <c r="Q213" s="9">
        <v>0</v>
      </c>
      <c r="R213" s="9">
        <v>0</v>
      </c>
      <c r="S213" s="29">
        <v>0</v>
      </c>
    </row>
    <row r="214" spans="1:19" x14ac:dyDescent="0.25">
      <c r="A214" s="41"/>
      <c r="B214" s="60"/>
      <c r="C214" s="22" t="s">
        <v>7</v>
      </c>
      <c r="D214" s="9">
        <v>66000</v>
      </c>
      <c r="E214" s="9">
        <v>0</v>
      </c>
      <c r="F214" s="9">
        <v>66000</v>
      </c>
      <c r="G214" s="9">
        <f t="shared" si="14"/>
        <v>66000</v>
      </c>
      <c r="H214" s="9">
        <v>7300</v>
      </c>
      <c r="I214" s="9">
        <v>0</v>
      </c>
      <c r="J214" s="9">
        <v>0</v>
      </c>
      <c r="K214" s="9">
        <v>58700</v>
      </c>
      <c r="L214" s="9">
        <v>0</v>
      </c>
      <c r="M214" s="9">
        <v>0</v>
      </c>
      <c r="N214" s="9">
        <v>0</v>
      </c>
      <c r="O214" s="9">
        <v>0</v>
      </c>
      <c r="P214" s="9">
        <v>0</v>
      </c>
      <c r="Q214" s="9">
        <v>0</v>
      </c>
      <c r="R214" s="9">
        <v>0</v>
      </c>
      <c r="S214" s="29">
        <v>0</v>
      </c>
    </row>
    <row r="215" spans="1:19" x14ac:dyDescent="0.25">
      <c r="A215" s="39" t="s">
        <v>28</v>
      </c>
      <c r="B215" s="59" t="s">
        <v>29</v>
      </c>
      <c r="C215" s="22" t="s">
        <v>0</v>
      </c>
      <c r="D215" s="9">
        <v>455990</v>
      </c>
      <c r="E215" s="9">
        <v>0</v>
      </c>
      <c r="F215" s="9">
        <v>455990</v>
      </c>
      <c r="G215" s="9">
        <f t="shared" ref="G215:G221" si="16">H215+J215+K215+L215+M215+N215+O215+P215+Q215+R215</f>
        <v>353400</v>
      </c>
      <c r="H215" s="9">
        <v>47687</v>
      </c>
      <c r="I215" s="9">
        <v>20677</v>
      </c>
      <c r="J215" s="9">
        <v>64546</v>
      </c>
      <c r="K215" s="9">
        <v>224778</v>
      </c>
      <c r="L215" s="9">
        <v>920</v>
      </c>
      <c r="M215" s="9">
        <v>680</v>
      </c>
      <c r="N215" s="9">
        <v>0</v>
      </c>
      <c r="O215" s="9">
        <v>0</v>
      </c>
      <c r="P215" s="9">
        <v>0</v>
      </c>
      <c r="Q215" s="9">
        <v>0</v>
      </c>
      <c r="R215" s="9">
        <v>14789</v>
      </c>
      <c r="S215" s="29">
        <v>102590</v>
      </c>
    </row>
    <row r="216" spans="1:19" x14ac:dyDescent="0.25">
      <c r="A216" s="39"/>
      <c r="B216" s="59"/>
      <c r="C216" s="22" t="s">
        <v>1</v>
      </c>
      <c r="D216" s="9">
        <v>456320</v>
      </c>
      <c r="E216" s="9">
        <v>0</v>
      </c>
      <c r="F216" s="9">
        <v>456320</v>
      </c>
      <c r="G216" s="9">
        <f t="shared" si="16"/>
        <v>368310</v>
      </c>
      <c r="H216" s="9">
        <v>60607</v>
      </c>
      <c r="I216" s="9">
        <v>23258</v>
      </c>
      <c r="J216" s="9">
        <v>67945</v>
      </c>
      <c r="K216" s="9">
        <v>220889</v>
      </c>
      <c r="L216" s="9">
        <v>920</v>
      </c>
      <c r="M216" s="9">
        <v>334</v>
      </c>
      <c r="N216" s="9">
        <v>0</v>
      </c>
      <c r="O216" s="9">
        <v>0</v>
      </c>
      <c r="P216" s="9">
        <v>0</v>
      </c>
      <c r="Q216" s="9">
        <v>0</v>
      </c>
      <c r="R216" s="9">
        <v>17615</v>
      </c>
      <c r="S216" s="29">
        <v>88010</v>
      </c>
    </row>
    <row r="217" spans="1:19" x14ac:dyDescent="0.25">
      <c r="A217" s="39"/>
      <c r="B217" s="59"/>
      <c r="C217" s="22" t="s">
        <v>2</v>
      </c>
      <c r="D217" s="9">
        <v>423410</v>
      </c>
      <c r="E217" s="9">
        <v>0</v>
      </c>
      <c r="F217" s="9">
        <v>423410</v>
      </c>
      <c r="G217" s="9">
        <f t="shared" si="16"/>
        <v>354750</v>
      </c>
      <c r="H217" s="9">
        <v>56218</v>
      </c>
      <c r="I217" s="9">
        <v>22459</v>
      </c>
      <c r="J217" s="9">
        <v>69875</v>
      </c>
      <c r="K217" s="9">
        <v>210257</v>
      </c>
      <c r="L217" s="9">
        <v>920</v>
      </c>
      <c r="M217" s="9">
        <v>797</v>
      </c>
      <c r="N217" s="9">
        <v>0</v>
      </c>
      <c r="O217" s="9">
        <v>0</v>
      </c>
      <c r="P217" s="9">
        <v>0</v>
      </c>
      <c r="Q217" s="9">
        <v>0</v>
      </c>
      <c r="R217" s="9">
        <v>16683</v>
      </c>
      <c r="S217" s="29">
        <v>68660</v>
      </c>
    </row>
    <row r="218" spans="1:19" x14ac:dyDescent="0.25">
      <c r="A218" s="39"/>
      <c r="B218" s="59"/>
      <c r="C218" s="22" t="s">
        <v>3</v>
      </c>
      <c r="D218" s="9">
        <v>408490</v>
      </c>
      <c r="E218" s="9">
        <v>0</v>
      </c>
      <c r="F218" s="9">
        <v>408490</v>
      </c>
      <c r="G218" s="9">
        <f t="shared" si="16"/>
        <v>349000</v>
      </c>
      <c r="H218" s="9">
        <v>38197</v>
      </c>
      <c r="I218" s="9">
        <v>11639</v>
      </c>
      <c r="J218" s="9">
        <v>72120</v>
      </c>
      <c r="K218" s="9">
        <v>221808</v>
      </c>
      <c r="L218" s="9">
        <v>920</v>
      </c>
      <c r="M218" s="9">
        <v>300</v>
      </c>
      <c r="N218" s="9">
        <v>0</v>
      </c>
      <c r="O218" s="9">
        <v>0</v>
      </c>
      <c r="P218" s="9">
        <v>0</v>
      </c>
      <c r="Q218" s="9">
        <v>0</v>
      </c>
      <c r="R218" s="9">
        <v>15655</v>
      </c>
      <c r="S218" s="29">
        <v>59490</v>
      </c>
    </row>
    <row r="219" spans="1:19" x14ac:dyDescent="0.25">
      <c r="A219" s="39"/>
      <c r="B219" s="59"/>
      <c r="C219" s="22" t="s">
        <v>4</v>
      </c>
      <c r="D219" s="9">
        <v>391010</v>
      </c>
      <c r="E219" s="9">
        <v>0</v>
      </c>
      <c r="F219" s="9">
        <v>391010</v>
      </c>
      <c r="G219" s="9">
        <f t="shared" si="16"/>
        <v>326890</v>
      </c>
      <c r="H219" s="9">
        <v>42315</v>
      </c>
      <c r="I219" s="9">
        <v>16580</v>
      </c>
      <c r="J219" s="9">
        <v>68345</v>
      </c>
      <c r="K219" s="9">
        <v>193222</v>
      </c>
      <c r="L219" s="9">
        <v>920</v>
      </c>
      <c r="M219" s="9">
        <v>307</v>
      </c>
      <c r="N219" s="9">
        <v>0</v>
      </c>
      <c r="O219" s="9">
        <v>0</v>
      </c>
      <c r="P219" s="9">
        <v>0</v>
      </c>
      <c r="Q219" s="9">
        <v>0</v>
      </c>
      <c r="R219" s="9">
        <v>21781</v>
      </c>
      <c r="S219" s="29">
        <v>64120</v>
      </c>
    </row>
    <row r="220" spans="1:19" x14ac:dyDescent="0.25">
      <c r="A220" s="39"/>
      <c r="B220" s="59"/>
      <c r="C220" s="22" t="s">
        <v>5</v>
      </c>
      <c r="D220" s="9">
        <v>394070</v>
      </c>
      <c r="E220" s="9">
        <v>0</v>
      </c>
      <c r="F220" s="9">
        <v>394070</v>
      </c>
      <c r="G220" s="9">
        <f t="shared" si="16"/>
        <v>332700</v>
      </c>
      <c r="H220" s="9">
        <v>47889</v>
      </c>
      <c r="I220" s="9">
        <v>19529</v>
      </c>
      <c r="J220" s="9">
        <v>62880</v>
      </c>
      <c r="K220" s="9">
        <v>199286</v>
      </c>
      <c r="L220" s="9">
        <v>920</v>
      </c>
      <c r="M220" s="9">
        <v>212</v>
      </c>
      <c r="N220" s="9">
        <v>0</v>
      </c>
      <c r="O220" s="9">
        <v>0</v>
      </c>
      <c r="P220" s="9">
        <v>0</v>
      </c>
      <c r="Q220" s="9">
        <v>0</v>
      </c>
      <c r="R220" s="9">
        <v>21513</v>
      </c>
      <c r="S220" s="29">
        <v>61370</v>
      </c>
    </row>
    <row r="221" spans="1:19" x14ac:dyDescent="0.25">
      <c r="A221" s="39"/>
      <c r="B221" s="59"/>
      <c r="C221" s="22" t="s">
        <v>6</v>
      </c>
      <c r="D221" s="9">
        <v>400650</v>
      </c>
      <c r="E221" s="9">
        <v>0</v>
      </c>
      <c r="F221" s="9">
        <v>400650</v>
      </c>
      <c r="G221" s="9">
        <f t="shared" si="16"/>
        <v>345200</v>
      </c>
      <c r="H221" s="9">
        <v>56198</v>
      </c>
      <c r="I221" s="9">
        <v>21179</v>
      </c>
      <c r="J221" s="9">
        <v>62354</v>
      </c>
      <c r="K221" s="9">
        <v>203876</v>
      </c>
      <c r="L221" s="9">
        <v>920</v>
      </c>
      <c r="M221" s="9">
        <v>210</v>
      </c>
      <c r="N221" s="9">
        <v>0</v>
      </c>
      <c r="O221" s="9">
        <v>0</v>
      </c>
      <c r="P221" s="9">
        <v>0</v>
      </c>
      <c r="Q221" s="9">
        <v>0</v>
      </c>
      <c r="R221" s="9">
        <v>21642</v>
      </c>
      <c r="S221" s="29">
        <v>55450</v>
      </c>
    </row>
    <row r="222" spans="1:19" x14ac:dyDescent="0.25">
      <c r="A222" s="39"/>
      <c r="B222" s="59"/>
      <c r="C222" s="22" t="s">
        <v>7</v>
      </c>
      <c r="D222" s="9">
        <v>405980</v>
      </c>
      <c r="E222" s="9">
        <v>0</v>
      </c>
      <c r="F222" s="9">
        <v>405980</v>
      </c>
      <c r="G222" s="9">
        <f t="shared" si="14"/>
        <v>339380</v>
      </c>
      <c r="H222" s="9">
        <v>57599</v>
      </c>
      <c r="I222" s="9">
        <v>18599</v>
      </c>
      <c r="J222" s="9">
        <v>64538</v>
      </c>
      <c r="K222" s="9">
        <v>190926</v>
      </c>
      <c r="L222" s="9">
        <v>920</v>
      </c>
      <c r="M222" s="9">
        <v>223</v>
      </c>
      <c r="N222" s="9">
        <v>0</v>
      </c>
      <c r="O222" s="9">
        <v>0</v>
      </c>
      <c r="P222" s="9">
        <v>0</v>
      </c>
      <c r="Q222" s="9">
        <v>0</v>
      </c>
      <c r="R222" s="9">
        <v>25174</v>
      </c>
      <c r="S222" s="29">
        <v>66600</v>
      </c>
    </row>
    <row r="223" spans="1:19" x14ac:dyDescent="0.25">
      <c r="A223" s="41" t="s">
        <v>59</v>
      </c>
      <c r="B223" s="60" t="s">
        <v>60</v>
      </c>
      <c r="C223" s="22" t="s">
        <v>0</v>
      </c>
      <c r="D223" s="9">
        <v>21700</v>
      </c>
      <c r="E223" s="9">
        <v>0</v>
      </c>
      <c r="F223" s="9">
        <v>21700</v>
      </c>
      <c r="G223" s="9">
        <f t="shared" ref="G223:G229" si="17">H223+J223+K223+L223+M223+N223+O223+P223+Q223+R223</f>
        <v>21700</v>
      </c>
      <c r="H223" s="9">
        <v>0</v>
      </c>
      <c r="I223" s="9">
        <v>0</v>
      </c>
      <c r="J223" s="9">
        <v>4800</v>
      </c>
      <c r="K223" s="9">
        <v>16900</v>
      </c>
      <c r="L223" s="9">
        <v>0</v>
      </c>
      <c r="M223" s="9">
        <v>0</v>
      </c>
      <c r="N223" s="9">
        <v>0</v>
      </c>
      <c r="O223" s="9">
        <v>0</v>
      </c>
      <c r="P223" s="9">
        <v>0</v>
      </c>
      <c r="Q223" s="9">
        <v>0</v>
      </c>
      <c r="R223" s="9">
        <v>0</v>
      </c>
      <c r="S223" s="29">
        <v>0</v>
      </c>
    </row>
    <row r="224" spans="1:19" x14ac:dyDescent="0.25">
      <c r="A224" s="41"/>
      <c r="B224" s="60"/>
      <c r="C224" s="22" t="s">
        <v>1</v>
      </c>
      <c r="D224" s="9">
        <v>22000</v>
      </c>
      <c r="E224" s="9">
        <v>0</v>
      </c>
      <c r="F224" s="9">
        <v>22000</v>
      </c>
      <c r="G224" s="9">
        <f t="shared" si="17"/>
        <v>22000</v>
      </c>
      <c r="H224" s="9">
        <v>0</v>
      </c>
      <c r="I224" s="9">
        <v>0</v>
      </c>
      <c r="J224" s="9">
        <v>5500</v>
      </c>
      <c r="K224" s="9">
        <v>16500</v>
      </c>
      <c r="L224" s="9">
        <v>0</v>
      </c>
      <c r="M224" s="9">
        <v>0</v>
      </c>
      <c r="N224" s="9">
        <v>0</v>
      </c>
      <c r="O224" s="9">
        <v>0</v>
      </c>
      <c r="P224" s="9">
        <v>0</v>
      </c>
      <c r="Q224" s="9">
        <v>0</v>
      </c>
      <c r="R224" s="9">
        <v>0</v>
      </c>
      <c r="S224" s="29">
        <v>0</v>
      </c>
    </row>
    <row r="225" spans="1:21" x14ac:dyDescent="0.25">
      <c r="A225" s="41"/>
      <c r="B225" s="60"/>
      <c r="C225" s="22" t="s">
        <v>2</v>
      </c>
      <c r="D225" s="9">
        <v>22100</v>
      </c>
      <c r="E225" s="9">
        <v>0</v>
      </c>
      <c r="F225" s="9">
        <v>22100</v>
      </c>
      <c r="G225" s="9">
        <f t="shared" si="17"/>
        <v>22100</v>
      </c>
      <c r="H225" s="9">
        <v>0</v>
      </c>
      <c r="I225" s="9">
        <v>0</v>
      </c>
      <c r="J225" s="9">
        <v>5800</v>
      </c>
      <c r="K225" s="9">
        <v>16300</v>
      </c>
      <c r="L225" s="9">
        <v>0</v>
      </c>
      <c r="M225" s="9">
        <v>0</v>
      </c>
      <c r="N225" s="9">
        <v>0</v>
      </c>
      <c r="O225" s="9">
        <v>0</v>
      </c>
      <c r="P225" s="9">
        <v>0</v>
      </c>
      <c r="Q225" s="9">
        <v>0</v>
      </c>
      <c r="R225" s="9">
        <v>0</v>
      </c>
      <c r="S225" s="29">
        <v>0</v>
      </c>
      <c r="U225" s="20"/>
    </row>
    <row r="226" spans="1:21" x14ac:dyDescent="0.25">
      <c r="A226" s="41"/>
      <c r="B226" s="60"/>
      <c r="C226" s="22" t="s">
        <v>3</v>
      </c>
      <c r="D226" s="9">
        <v>19200</v>
      </c>
      <c r="E226" s="9">
        <v>0</v>
      </c>
      <c r="F226" s="9">
        <v>19200</v>
      </c>
      <c r="G226" s="9">
        <f t="shared" si="17"/>
        <v>19200</v>
      </c>
      <c r="H226" s="9">
        <v>0</v>
      </c>
      <c r="I226" s="9">
        <v>0</v>
      </c>
      <c r="J226" s="9">
        <v>5200</v>
      </c>
      <c r="K226" s="9">
        <v>14000</v>
      </c>
      <c r="L226" s="9">
        <v>0</v>
      </c>
      <c r="M226" s="9">
        <v>0</v>
      </c>
      <c r="N226" s="9">
        <v>0</v>
      </c>
      <c r="O226" s="9">
        <v>0</v>
      </c>
      <c r="P226" s="9">
        <v>0</v>
      </c>
      <c r="Q226" s="9">
        <v>0</v>
      </c>
      <c r="R226" s="9">
        <v>0</v>
      </c>
      <c r="S226" s="29">
        <v>0</v>
      </c>
      <c r="U226" s="20"/>
    </row>
    <row r="227" spans="1:21" x14ac:dyDescent="0.25">
      <c r="A227" s="41"/>
      <c r="B227" s="60"/>
      <c r="C227" s="22" t="s">
        <v>4</v>
      </c>
      <c r="D227" s="9">
        <v>27700</v>
      </c>
      <c r="E227" s="9">
        <v>0</v>
      </c>
      <c r="F227" s="9">
        <v>27700</v>
      </c>
      <c r="G227" s="9">
        <f t="shared" si="17"/>
        <v>27700</v>
      </c>
      <c r="H227" s="9">
        <v>0</v>
      </c>
      <c r="I227" s="9">
        <v>0</v>
      </c>
      <c r="J227" s="9">
        <v>7500</v>
      </c>
      <c r="K227" s="9">
        <v>20200</v>
      </c>
      <c r="L227" s="9">
        <v>0</v>
      </c>
      <c r="M227" s="9">
        <v>0</v>
      </c>
      <c r="N227" s="9">
        <v>0</v>
      </c>
      <c r="O227" s="9">
        <v>0</v>
      </c>
      <c r="P227" s="9">
        <v>0</v>
      </c>
      <c r="Q227" s="9">
        <v>0</v>
      </c>
      <c r="R227" s="9">
        <v>0</v>
      </c>
      <c r="S227" s="29">
        <v>0</v>
      </c>
      <c r="U227" s="20"/>
    </row>
    <row r="228" spans="1:21" x14ac:dyDescent="0.25">
      <c r="A228" s="41"/>
      <c r="B228" s="60"/>
      <c r="C228" s="22" t="s">
        <v>5</v>
      </c>
      <c r="D228" s="9">
        <v>25700</v>
      </c>
      <c r="E228" s="9">
        <v>0</v>
      </c>
      <c r="F228" s="9">
        <v>25700</v>
      </c>
      <c r="G228" s="9">
        <f t="shared" si="17"/>
        <v>25700</v>
      </c>
      <c r="H228" s="9">
        <v>0</v>
      </c>
      <c r="I228" s="9">
        <v>0</v>
      </c>
      <c r="J228" s="9">
        <v>6700</v>
      </c>
      <c r="K228" s="9">
        <v>19000</v>
      </c>
      <c r="L228" s="9">
        <v>0</v>
      </c>
      <c r="M228" s="9">
        <v>0</v>
      </c>
      <c r="N228" s="9">
        <v>0</v>
      </c>
      <c r="O228" s="9">
        <v>0</v>
      </c>
      <c r="P228" s="9">
        <v>0</v>
      </c>
      <c r="Q228" s="9">
        <v>0</v>
      </c>
      <c r="R228" s="9">
        <v>0</v>
      </c>
      <c r="S228" s="29">
        <v>0</v>
      </c>
      <c r="U228" s="20"/>
    </row>
    <row r="229" spans="1:21" x14ac:dyDescent="0.25">
      <c r="A229" s="41"/>
      <c r="B229" s="60"/>
      <c r="C229" s="22" t="s">
        <v>6</v>
      </c>
      <c r="D229" s="9">
        <v>28100</v>
      </c>
      <c r="E229" s="9">
        <v>0</v>
      </c>
      <c r="F229" s="9">
        <v>28100</v>
      </c>
      <c r="G229" s="9">
        <f t="shared" si="17"/>
        <v>28100</v>
      </c>
      <c r="H229" s="9">
        <v>0</v>
      </c>
      <c r="I229" s="9">
        <v>0</v>
      </c>
      <c r="J229" s="9">
        <v>7800</v>
      </c>
      <c r="K229" s="9">
        <v>20300</v>
      </c>
      <c r="L229" s="9">
        <v>0</v>
      </c>
      <c r="M229" s="9">
        <v>0</v>
      </c>
      <c r="N229" s="9">
        <v>0</v>
      </c>
      <c r="O229" s="9">
        <v>0</v>
      </c>
      <c r="P229" s="9">
        <v>0</v>
      </c>
      <c r="Q229" s="9">
        <v>0</v>
      </c>
      <c r="R229" s="9">
        <v>0</v>
      </c>
      <c r="S229" s="29">
        <v>0</v>
      </c>
    </row>
    <row r="230" spans="1:21" x14ac:dyDescent="0.25">
      <c r="A230" s="41"/>
      <c r="B230" s="60"/>
      <c r="C230" s="22" t="s">
        <v>7</v>
      </c>
      <c r="D230" s="9">
        <v>26000</v>
      </c>
      <c r="E230" s="9">
        <v>0</v>
      </c>
      <c r="F230" s="9">
        <v>26000</v>
      </c>
      <c r="G230" s="9">
        <f t="shared" si="14"/>
        <v>26000</v>
      </c>
      <c r="H230" s="9">
        <v>0</v>
      </c>
      <c r="I230" s="9">
        <v>0</v>
      </c>
      <c r="J230" s="9">
        <v>7100</v>
      </c>
      <c r="K230" s="9">
        <v>18900</v>
      </c>
      <c r="L230" s="9">
        <v>0</v>
      </c>
      <c r="M230" s="9">
        <v>0</v>
      </c>
      <c r="N230" s="9">
        <v>0</v>
      </c>
      <c r="O230" s="9">
        <v>0</v>
      </c>
      <c r="P230" s="9">
        <v>0</v>
      </c>
      <c r="Q230" s="9">
        <v>0</v>
      </c>
      <c r="R230" s="9">
        <v>0</v>
      </c>
      <c r="S230" s="29">
        <v>0</v>
      </c>
    </row>
    <row r="231" spans="1:21" x14ac:dyDescent="0.25">
      <c r="A231" s="39" t="s">
        <v>46</v>
      </c>
      <c r="B231" s="59" t="s">
        <v>47</v>
      </c>
      <c r="C231" s="22" t="s">
        <v>0</v>
      </c>
      <c r="D231" s="9">
        <v>44900</v>
      </c>
      <c r="E231" s="9">
        <v>0</v>
      </c>
      <c r="F231" s="9">
        <v>44900</v>
      </c>
      <c r="G231" s="9">
        <f t="shared" ref="G231:G237" si="18">H231+J231+K231+L231+M231+N231+O231+P231+Q231+R231</f>
        <v>34100</v>
      </c>
      <c r="H231" s="9">
        <v>6200</v>
      </c>
      <c r="I231" s="9">
        <v>0</v>
      </c>
      <c r="J231" s="9">
        <v>0</v>
      </c>
      <c r="K231" s="9">
        <v>16600</v>
      </c>
      <c r="L231" s="9">
        <v>0</v>
      </c>
      <c r="M231" s="9">
        <v>0</v>
      </c>
      <c r="N231" s="9">
        <v>0</v>
      </c>
      <c r="O231" s="9">
        <v>0</v>
      </c>
      <c r="P231" s="9">
        <v>11300</v>
      </c>
      <c r="Q231" s="9">
        <v>0</v>
      </c>
      <c r="R231" s="9">
        <v>0</v>
      </c>
      <c r="S231" s="29">
        <v>10800</v>
      </c>
    </row>
    <row r="232" spans="1:21" x14ac:dyDescent="0.25">
      <c r="A232" s="39"/>
      <c r="B232" s="59"/>
      <c r="C232" s="22" t="s">
        <v>1</v>
      </c>
      <c r="D232" s="9">
        <v>43900</v>
      </c>
      <c r="E232" s="9">
        <v>0</v>
      </c>
      <c r="F232" s="9">
        <v>43900</v>
      </c>
      <c r="G232" s="9">
        <f t="shared" si="18"/>
        <v>33400</v>
      </c>
      <c r="H232" s="9">
        <v>5890</v>
      </c>
      <c r="I232" s="9">
        <v>0</v>
      </c>
      <c r="J232" s="9">
        <v>0</v>
      </c>
      <c r="K232" s="9">
        <v>16610</v>
      </c>
      <c r="L232" s="9">
        <v>0</v>
      </c>
      <c r="M232" s="9">
        <v>0</v>
      </c>
      <c r="N232" s="9">
        <v>0</v>
      </c>
      <c r="O232" s="9">
        <v>0</v>
      </c>
      <c r="P232" s="9">
        <v>10900</v>
      </c>
      <c r="Q232" s="9">
        <v>0</v>
      </c>
      <c r="R232" s="9">
        <v>0</v>
      </c>
      <c r="S232" s="29">
        <v>10500</v>
      </c>
    </row>
    <row r="233" spans="1:21" x14ac:dyDescent="0.25">
      <c r="A233" s="39"/>
      <c r="B233" s="59"/>
      <c r="C233" s="22" t="s">
        <v>2</v>
      </c>
      <c r="D233" s="9">
        <v>39500</v>
      </c>
      <c r="E233" s="9">
        <v>0</v>
      </c>
      <c r="F233" s="9">
        <v>39500</v>
      </c>
      <c r="G233" s="9">
        <f t="shared" si="18"/>
        <v>30300</v>
      </c>
      <c r="H233" s="9">
        <v>4880</v>
      </c>
      <c r="I233" s="9">
        <v>0</v>
      </c>
      <c r="J233" s="9">
        <v>0</v>
      </c>
      <c r="K233" s="9">
        <v>12520</v>
      </c>
      <c r="L233" s="9">
        <v>0</v>
      </c>
      <c r="M233" s="9">
        <v>0</v>
      </c>
      <c r="N233" s="9">
        <v>0</v>
      </c>
      <c r="O233" s="9">
        <v>0</v>
      </c>
      <c r="P233" s="9">
        <v>12900</v>
      </c>
      <c r="Q233" s="9">
        <v>0</v>
      </c>
      <c r="R233" s="9">
        <v>0</v>
      </c>
      <c r="S233" s="29">
        <v>9100</v>
      </c>
    </row>
    <row r="234" spans="1:21" x14ac:dyDescent="0.25">
      <c r="A234" s="39"/>
      <c r="B234" s="59"/>
      <c r="C234" s="22" t="s">
        <v>3</v>
      </c>
      <c r="D234" s="9">
        <v>40700</v>
      </c>
      <c r="E234" s="9">
        <v>0</v>
      </c>
      <c r="F234" s="9">
        <v>40700</v>
      </c>
      <c r="G234" s="9">
        <f t="shared" si="18"/>
        <v>93400</v>
      </c>
      <c r="H234" s="9">
        <v>5120</v>
      </c>
      <c r="I234" s="9">
        <v>0</v>
      </c>
      <c r="J234" s="9">
        <v>0</v>
      </c>
      <c r="K234" s="9">
        <v>19280</v>
      </c>
      <c r="L234" s="9">
        <v>0</v>
      </c>
      <c r="M234" s="9">
        <v>0</v>
      </c>
      <c r="N234" s="9">
        <v>0</v>
      </c>
      <c r="O234" s="9">
        <v>0</v>
      </c>
      <c r="P234" s="9">
        <v>69000</v>
      </c>
      <c r="Q234" s="9">
        <v>0</v>
      </c>
      <c r="R234" s="9">
        <v>0</v>
      </c>
      <c r="S234" s="29">
        <v>9400</v>
      </c>
    </row>
    <row r="235" spans="1:21" x14ac:dyDescent="0.25">
      <c r="A235" s="39"/>
      <c r="B235" s="59"/>
      <c r="C235" s="22" t="s">
        <v>4</v>
      </c>
      <c r="D235" s="9">
        <v>61200</v>
      </c>
      <c r="E235" s="9">
        <v>0</v>
      </c>
      <c r="F235" s="9">
        <v>61200</v>
      </c>
      <c r="G235" s="9">
        <f t="shared" si="18"/>
        <v>46500</v>
      </c>
      <c r="H235" s="9">
        <v>6450</v>
      </c>
      <c r="I235" s="9">
        <v>0</v>
      </c>
      <c r="J235" s="9">
        <v>0</v>
      </c>
      <c r="K235" s="9">
        <v>36250</v>
      </c>
      <c r="L235" s="9">
        <v>0</v>
      </c>
      <c r="M235" s="9">
        <v>0</v>
      </c>
      <c r="N235" s="9">
        <v>0</v>
      </c>
      <c r="O235" s="9">
        <v>0</v>
      </c>
      <c r="P235" s="9">
        <v>3800</v>
      </c>
      <c r="Q235" s="9">
        <v>0</v>
      </c>
      <c r="R235" s="9">
        <v>0</v>
      </c>
      <c r="S235" s="29">
        <v>14700</v>
      </c>
    </row>
    <row r="236" spans="1:21" x14ac:dyDescent="0.25">
      <c r="A236" s="39"/>
      <c r="B236" s="59"/>
      <c r="C236" s="22" t="s">
        <v>5</v>
      </c>
      <c r="D236" s="9">
        <v>51900</v>
      </c>
      <c r="E236" s="9">
        <v>0</v>
      </c>
      <c r="F236" s="9">
        <v>36700</v>
      </c>
      <c r="G236" s="9">
        <f t="shared" si="18"/>
        <v>36700</v>
      </c>
      <c r="H236" s="9">
        <v>4150</v>
      </c>
      <c r="I236" s="9">
        <v>0</v>
      </c>
      <c r="J236" s="9">
        <v>0</v>
      </c>
      <c r="K236" s="9">
        <v>29750</v>
      </c>
      <c r="L236" s="9">
        <v>0</v>
      </c>
      <c r="M236" s="9">
        <v>0</v>
      </c>
      <c r="N236" s="9">
        <v>0</v>
      </c>
      <c r="O236" s="9">
        <v>0</v>
      </c>
      <c r="P236" s="9">
        <v>2800</v>
      </c>
      <c r="Q236" s="9">
        <v>0</v>
      </c>
      <c r="R236" s="9">
        <v>0</v>
      </c>
      <c r="S236" s="29">
        <v>15200</v>
      </c>
    </row>
    <row r="237" spans="1:21" x14ac:dyDescent="0.25">
      <c r="A237" s="39"/>
      <c r="B237" s="59"/>
      <c r="C237" s="22" t="s">
        <v>6</v>
      </c>
      <c r="D237" s="9">
        <v>48300</v>
      </c>
      <c r="E237" s="9">
        <v>0</v>
      </c>
      <c r="F237" s="9">
        <v>48300</v>
      </c>
      <c r="G237" s="9">
        <f t="shared" si="18"/>
        <v>36250</v>
      </c>
      <c r="H237" s="9">
        <v>4260</v>
      </c>
      <c r="I237" s="9">
        <v>0</v>
      </c>
      <c r="J237" s="9">
        <v>0</v>
      </c>
      <c r="K237" s="9">
        <v>29390</v>
      </c>
      <c r="L237" s="9">
        <v>0</v>
      </c>
      <c r="M237" s="9">
        <v>0</v>
      </c>
      <c r="N237" s="9">
        <v>0</v>
      </c>
      <c r="O237" s="9">
        <v>0</v>
      </c>
      <c r="P237" s="9">
        <v>2600</v>
      </c>
      <c r="Q237" s="9">
        <v>0</v>
      </c>
      <c r="R237" s="9">
        <v>0</v>
      </c>
      <c r="S237" s="29">
        <v>12050</v>
      </c>
    </row>
    <row r="238" spans="1:21" x14ac:dyDescent="0.25">
      <c r="A238" s="39"/>
      <c r="B238" s="59"/>
      <c r="C238" s="22" t="s">
        <v>7</v>
      </c>
      <c r="D238" s="9">
        <v>33100</v>
      </c>
      <c r="E238" s="9">
        <v>0</v>
      </c>
      <c r="F238" s="9">
        <v>33100</v>
      </c>
      <c r="G238" s="9">
        <f t="shared" si="14"/>
        <v>24800</v>
      </c>
      <c r="H238" s="9">
        <v>5120</v>
      </c>
      <c r="I238" s="9">
        <v>0</v>
      </c>
      <c r="J238" s="9">
        <v>0</v>
      </c>
      <c r="K238" s="9">
        <v>16980</v>
      </c>
      <c r="L238" s="9">
        <v>0</v>
      </c>
      <c r="M238" s="9">
        <v>0</v>
      </c>
      <c r="N238" s="9">
        <v>0</v>
      </c>
      <c r="O238" s="9">
        <v>0</v>
      </c>
      <c r="P238" s="9">
        <v>2700</v>
      </c>
      <c r="Q238" s="9">
        <v>0</v>
      </c>
      <c r="R238" s="9">
        <v>0</v>
      </c>
      <c r="S238" s="29">
        <v>8300</v>
      </c>
    </row>
    <row r="239" spans="1:21" x14ac:dyDescent="0.25">
      <c r="A239" s="39" t="s">
        <v>57</v>
      </c>
      <c r="B239" s="59" t="s">
        <v>58</v>
      </c>
      <c r="C239" s="22" t="s">
        <v>0</v>
      </c>
      <c r="D239" s="9">
        <v>0</v>
      </c>
      <c r="E239" s="9">
        <v>0</v>
      </c>
      <c r="F239" s="9">
        <v>0</v>
      </c>
      <c r="G239" s="9">
        <f>H239+J239+K239+L239+M239+N239+O239+P239+Q239+R239</f>
        <v>0</v>
      </c>
      <c r="H239" s="9">
        <v>0</v>
      </c>
      <c r="I239" s="9">
        <v>0</v>
      </c>
      <c r="J239" s="9">
        <v>0</v>
      </c>
      <c r="K239" s="9">
        <v>0</v>
      </c>
      <c r="L239" s="9">
        <v>0</v>
      </c>
      <c r="M239" s="9">
        <v>0</v>
      </c>
      <c r="N239" s="9">
        <v>0</v>
      </c>
      <c r="O239" s="9">
        <v>0</v>
      </c>
      <c r="P239" s="9">
        <v>0</v>
      </c>
      <c r="Q239" s="9">
        <v>0</v>
      </c>
      <c r="R239" s="9">
        <v>0</v>
      </c>
      <c r="S239" s="29">
        <v>0</v>
      </c>
    </row>
    <row r="240" spans="1:21" x14ac:dyDescent="0.25">
      <c r="A240" s="39"/>
      <c r="B240" s="59"/>
      <c r="C240" s="22" t="s">
        <v>1</v>
      </c>
      <c r="D240" s="9">
        <v>0</v>
      </c>
      <c r="E240" s="9">
        <v>0</v>
      </c>
      <c r="F240" s="9">
        <v>0</v>
      </c>
      <c r="G240" s="9">
        <f t="shared" si="14"/>
        <v>0</v>
      </c>
      <c r="H240" s="9">
        <v>0</v>
      </c>
      <c r="I240" s="9">
        <v>0</v>
      </c>
      <c r="J240" s="9">
        <v>0</v>
      </c>
      <c r="K240" s="9">
        <v>0</v>
      </c>
      <c r="L240" s="9">
        <v>0</v>
      </c>
      <c r="M240" s="9">
        <v>0</v>
      </c>
      <c r="N240" s="9">
        <v>0</v>
      </c>
      <c r="O240" s="9">
        <v>0</v>
      </c>
      <c r="P240" s="9">
        <v>0</v>
      </c>
      <c r="Q240" s="9">
        <v>0</v>
      </c>
      <c r="R240" s="9">
        <v>0</v>
      </c>
      <c r="S240" s="29">
        <v>0</v>
      </c>
    </row>
    <row r="241" spans="1:19" x14ac:dyDescent="0.25">
      <c r="A241" s="39"/>
      <c r="B241" s="59"/>
      <c r="C241" s="22" t="s">
        <v>2</v>
      </c>
      <c r="D241" s="9">
        <v>0</v>
      </c>
      <c r="E241" s="9">
        <v>0</v>
      </c>
      <c r="F241" s="9">
        <v>0</v>
      </c>
      <c r="G241" s="9">
        <f t="shared" si="14"/>
        <v>0</v>
      </c>
      <c r="H241" s="9">
        <v>0</v>
      </c>
      <c r="I241" s="9">
        <v>0</v>
      </c>
      <c r="J241" s="9">
        <v>0</v>
      </c>
      <c r="K241" s="9">
        <v>0</v>
      </c>
      <c r="L241" s="9">
        <v>0</v>
      </c>
      <c r="M241" s="9">
        <v>0</v>
      </c>
      <c r="N241" s="9">
        <v>0</v>
      </c>
      <c r="O241" s="9">
        <v>0</v>
      </c>
      <c r="P241" s="9">
        <v>0</v>
      </c>
      <c r="Q241" s="9">
        <v>0</v>
      </c>
      <c r="R241" s="9">
        <v>0</v>
      </c>
      <c r="S241" s="29">
        <v>0</v>
      </c>
    </row>
    <row r="242" spans="1:19" x14ac:dyDescent="0.25">
      <c r="A242" s="39"/>
      <c r="B242" s="59"/>
      <c r="C242" s="22" t="s">
        <v>3</v>
      </c>
      <c r="D242" s="9">
        <v>0</v>
      </c>
      <c r="E242" s="9">
        <v>0</v>
      </c>
      <c r="F242" s="9">
        <v>0</v>
      </c>
      <c r="G242" s="9">
        <f t="shared" si="14"/>
        <v>0</v>
      </c>
      <c r="H242" s="9">
        <v>0</v>
      </c>
      <c r="I242" s="9">
        <v>0</v>
      </c>
      <c r="J242" s="9">
        <v>0</v>
      </c>
      <c r="K242" s="9">
        <v>0</v>
      </c>
      <c r="L242" s="9">
        <v>0</v>
      </c>
      <c r="M242" s="9">
        <v>0</v>
      </c>
      <c r="N242" s="9">
        <v>0</v>
      </c>
      <c r="O242" s="9">
        <v>0</v>
      </c>
      <c r="P242" s="9">
        <v>0</v>
      </c>
      <c r="Q242" s="9">
        <v>0</v>
      </c>
      <c r="R242" s="9">
        <v>0</v>
      </c>
      <c r="S242" s="29">
        <v>0</v>
      </c>
    </row>
    <row r="243" spans="1:19" x14ac:dyDescent="0.25">
      <c r="A243" s="39"/>
      <c r="B243" s="59"/>
      <c r="C243" s="22" t="s">
        <v>4</v>
      </c>
      <c r="D243" s="9">
        <v>0</v>
      </c>
      <c r="E243" s="9">
        <v>0</v>
      </c>
      <c r="F243" s="9">
        <v>0</v>
      </c>
      <c r="G243" s="9">
        <f t="shared" si="14"/>
        <v>0</v>
      </c>
      <c r="H243" s="9">
        <v>0</v>
      </c>
      <c r="I243" s="9">
        <v>0</v>
      </c>
      <c r="J243" s="9">
        <v>0</v>
      </c>
      <c r="K243" s="9">
        <v>0</v>
      </c>
      <c r="L243" s="9">
        <v>0</v>
      </c>
      <c r="M243" s="9">
        <v>0</v>
      </c>
      <c r="N243" s="9">
        <v>0</v>
      </c>
      <c r="O243" s="9">
        <v>0</v>
      </c>
      <c r="P243" s="9">
        <v>0</v>
      </c>
      <c r="Q243" s="9">
        <v>0</v>
      </c>
      <c r="R243" s="9">
        <v>0</v>
      </c>
      <c r="S243" s="29">
        <v>0</v>
      </c>
    </row>
    <row r="244" spans="1:19" x14ac:dyDescent="0.25">
      <c r="A244" s="39"/>
      <c r="B244" s="59"/>
      <c r="C244" s="22" t="s">
        <v>5</v>
      </c>
      <c r="D244" s="9">
        <v>30825</v>
      </c>
      <c r="E244" s="9">
        <v>0</v>
      </c>
      <c r="F244" s="9">
        <v>30825</v>
      </c>
      <c r="G244" s="9">
        <f>H244+J244+K244+L244+M244+N244+O244+P244+Q244+R244</f>
        <v>30825</v>
      </c>
      <c r="H244" s="18">
        <v>1700</v>
      </c>
      <c r="I244" s="9">
        <v>0</v>
      </c>
      <c r="J244" s="18">
        <v>11300</v>
      </c>
      <c r="K244" s="18">
        <v>17025</v>
      </c>
      <c r="L244" s="9">
        <v>0</v>
      </c>
      <c r="M244" s="9">
        <v>0</v>
      </c>
      <c r="N244" s="9">
        <v>0</v>
      </c>
      <c r="O244" s="9">
        <v>0</v>
      </c>
      <c r="P244" s="9">
        <v>0</v>
      </c>
      <c r="Q244" s="9">
        <v>0</v>
      </c>
      <c r="R244" s="18">
        <v>800</v>
      </c>
      <c r="S244" s="29">
        <v>0</v>
      </c>
    </row>
    <row r="245" spans="1:19" x14ac:dyDescent="0.25">
      <c r="A245" s="39"/>
      <c r="B245" s="59"/>
      <c r="C245" s="22" t="s">
        <v>6</v>
      </c>
      <c r="D245" s="9">
        <v>42049</v>
      </c>
      <c r="E245" s="9">
        <v>0</v>
      </c>
      <c r="F245" s="9">
        <v>42049</v>
      </c>
      <c r="G245" s="9">
        <f>H245+J245+K245+L245+M245+N245+O245+P245+Q245+R245</f>
        <v>42049</v>
      </c>
      <c r="H245" s="18">
        <v>2300</v>
      </c>
      <c r="I245" s="9">
        <v>0</v>
      </c>
      <c r="J245" s="18">
        <v>16400</v>
      </c>
      <c r="K245" s="18">
        <v>22249</v>
      </c>
      <c r="L245" s="9">
        <v>0</v>
      </c>
      <c r="M245" s="9">
        <v>0</v>
      </c>
      <c r="N245" s="9">
        <v>0</v>
      </c>
      <c r="O245" s="9">
        <v>0</v>
      </c>
      <c r="P245" s="9">
        <v>0</v>
      </c>
      <c r="Q245" s="9">
        <v>0</v>
      </c>
      <c r="R245" s="18">
        <v>1100</v>
      </c>
      <c r="S245" s="29">
        <v>0</v>
      </c>
    </row>
    <row r="246" spans="1:19" x14ac:dyDescent="0.25">
      <c r="A246" s="39"/>
      <c r="B246" s="59"/>
      <c r="C246" s="22" t="s">
        <v>7</v>
      </c>
      <c r="D246" s="9">
        <v>52817</v>
      </c>
      <c r="E246" s="9">
        <v>0</v>
      </c>
      <c r="F246" s="9">
        <v>52817</v>
      </c>
      <c r="G246" s="12">
        <f>H246+J246+K246+L246+M246+N246+O246+P246+Q246+R246</f>
        <v>52817</v>
      </c>
      <c r="H246" s="18">
        <v>2267</v>
      </c>
      <c r="I246" s="9">
        <v>0</v>
      </c>
      <c r="J246" s="18">
        <v>21300</v>
      </c>
      <c r="K246" s="18">
        <v>28380</v>
      </c>
      <c r="L246" s="9">
        <v>0</v>
      </c>
      <c r="M246" s="9">
        <v>0</v>
      </c>
      <c r="N246" s="9">
        <v>0</v>
      </c>
      <c r="O246" s="9">
        <v>0</v>
      </c>
      <c r="P246" s="9">
        <v>0</v>
      </c>
      <c r="Q246" s="9">
        <v>0</v>
      </c>
      <c r="R246" s="18">
        <v>870</v>
      </c>
      <c r="S246" s="29">
        <v>0</v>
      </c>
    </row>
    <row r="247" spans="1:19" x14ac:dyDescent="0.25">
      <c r="A247" s="41" t="s">
        <v>85</v>
      </c>
      <c r="B247" s="60" t="s">
        <v>86</v>
      </c>
      <c r="C247" s="22" t="s">
        <v>0</v>
      </c>
      <c r="D247" s="9">
        <v>65500</v>
      </c>
      <c r="E247" s="9">
        <v>6500</v>
      </c>
      <c r="F247" s="9">
        <v>56500</v>
      </c>
      <c r="G247" s="9">
        <f t="shared" ref="G247:G270" si="19">H247+J247+K247+L247+M247+N247+O247+P247+Q247+R247</f>
        <v>56500</v>
      </c>
      <c r="H247" s="9">
        <v>56500</v>
      </c>
      <c r="I247" s="9">
        <v>0</v>
      </c>
      <c r="J247" s="9">
        <v>0</v>
      </c>
      <c r="K247" s="9">
        <v>0</v>
      </c>
      <c r="L247" s="9">
        <v>0</v>
      </c>
      <c r="M247" s="9">
        <v>0</v>
      </c>
      <c r="N247" s="9">
        <v>0</v>
      </c>
      <c r="O247" s="9">
        <v>0</v>
      </c>
      <c r="P247" s="9">
        <v>0</v>
      </c>
      <c r="Q247" s="9">
        <v>0</v>
      </c>
      <c r="R247" s="9">
        <v>0</v>
      </c>
      <c r="S247" s="29">
        <v>9000</v>
      </c>
    </row>
    <row r="248" spans="1:19" x14ac:dyDescent="0.25">
      <c r="A248" s="41"/>
      <c r="B248" s="60"/>
      <c r="C248" s="22" t="s">
        <v>1</v>
      </c>
      <c r="D248" s="9">
        <v>65100</v>
      </c>
      <c r="E248" s="9">
        <v>65100</v>
      </c>
      <c r="F248" s="9">
        <v>56500</v>
      </c>
      <c r="G248" s="9">
        <f t="shared" si="19"/>
        <v>56500</v>
      </c>
      <c r="H248" s="9">
        <v>56500</v>
      </c>
      <c r="I248" s="9">
        <v>0</v>
      </c>
      <c r="J248" s="9">
        <v>0</v>
      </c>
      <c r="K248" s="9">
        <v>0</v>
      </c>
      <c r="L248" s="9">
        <v>0</v>
      </c>
      <c r="M248" s="9">
        <v>0</v>
      </c>
      <c r="N248" s="9">
        <v>0</v>
      </c>
      <c r="O248" s="9">
        <v>0</v>
      </c>
      <c r="P248" s="9">
        <v>0</v>
      </c>
      <c r="Q248" s="9">
        <v>0</v>
      </c>
      <c r="R248" s="9">
        <v>0</v>
      </c>
      <c r="S248" s="29">
        <v>8600</v>
      </c>
    </row>
    <row r="249" spans="1:19" x14ac:dyDescent="0.25">
      <c r="A249" s="41"/>
      <c r="B249" s="60"/>
      <c r="C249" s="22" t="s">
        <v>2</v>
      </c>
      <c r="D249" s="9">
        <v>65100</v>
      </c>
      <c r="E249" s="9">
        <v>65100</v>
      </c>
      <c r="F249" s="9">
        <v>56500</v>
      </c>
      <c r="G249" s="9">
        <f t="shared" si="19"/>
        <v>56500</v>
      </c>
      <c r="H249" s="9">
        <v>56500</v>
      </c>
      <c r="I249" s="9">
        <v>0</v>
      </c>
      <c r="J249" s="9">
        <v>0</v>
      </c>
      <c r="K249" s="9">
        <v>0</v>
      </c>
      <c r="L249" s="9">
        <v>0</v>
      </c>
      <c r="M249" s="9">
        <v>0</v>
      </c>
      <c r="N249" s="9">
        <v>0</v>
      </c>
      <c r="O249" s="9">
        <v>0</v>
      </c>
      <c r="P249" s="9">
        <v>0</v>
      </c>
      <c r="Q249" s="9">
        <v>0</v>
      </c>
      <c r="R249" s="9">
        <v>0</v>
      </c>
      <c r="S249" s="29">
        <v>8600</v>
      </c>
    </row>
    <row r="250" spans="1:19" x14ac:dyDescent="0.25">
      <c r="A250" s="41"/>
      <c r="B250" s="60"/>
      <c r="C250" s="22" t="s">
        <v>3</v>
      </c>
      <c r="D250" s="9">
        <v>64600</v>
      </c>
      <c r="E250" s="9">
        <v>64600</v>
      </c>
      <c r="F250" s="9">
        <v>55600</v>
      </c>
      <c r="G250" s="9">
        <f t="shared" si="19"/>
        <v>55600</v>
      </c>
      <c r="H250" s="9">
        <v>55600</v>
      </c>
      <c r="I250" s="9">
        <v>0</v>
      </c>
      <c r="J250" s="9">
        <v>0</v>
      </c>
      <c r="K250" s="9">
        <v>0</v>
      </c>
      <c r="L250" s="9">
        <v>0</v>
      </c>
      <c r="M250" s="9">
        <v>0</v>
      </c>
      <c r="N250" s="9">
        <v>0</v>
      </c>
      <c r="O250" s="9">
        <v>0</v>
      </c>
      <c r="P250" s="9">
        <v>0</v>
      </c>
      <c r="Q250" s="9">
        <v>0</v>
      </c>
      <c r="R250" s="9">
        <v>0</v>
      </c>
      <c r="S250" s="29">
        <v>9000</v>
      </c>
    </row>
    <row r="251" spans="1:19" x14ac:dyDescent="0.25">
      <c r="A251" s="41"/>
      <c r="B251" s="60"/>
      <c r="C251" s="22" t="s">
        <v>4</v>
      </c>
      <c r="D251" s="9">
        <v>65500</v>
      </c>
      <c r="E251" s="9">
        <v>65500</v>
      </c>
      <c r="F251" s="9">
        <v>57500</v>
      </c>
      <c r="G251" s="9">
        <f t="shared" si="19"/>
        <v>57500</v>
      </c>
      <c r="H251" s="9">
        <v>57500</v>
      </c>
      <c r="I251" s="9">
        <v>0</v>
      </c>
      <c r="J251" s="9">
        <v>0</v>
      </c>
      <c r="K251" s="9">
        <v>0</v>
      </c>
      <c r="L251" s="9">
        <v>0</v>
      </c>
      <c r="M251" s="9">
        <v>0</v>
      </c>
      <c r="N251" s="9">
        <v>0</v>
      </c>
      <c r="O251" s="9">
        <v>0</v>
      </c>
      <c r="P251" s="9">
        <v>0</v>
      </c>
      <c r="Q251" s="9">
        <v>0</v>
      </c>
      <c r="R251" s="9">
        <v>0</v>
      </c>
      <c r="S251" s="29">
        <v>8000</v>
      </c>
    </row>
    <row r="252" spans="1:19" x14ac:dyDescent="0.25">
      <c r="A252" s="41"/>
      <c r="B252" s="60"/>
      <c r="C252" s="22" t="s">
        <v>5</v>
      </c>
      <c r="D252" s="9">
        <v>6500</v>
      </c>
      <c r="E252" s="9">
        <v>6500</v>
      </c>
      <c r="F252" s="9">
        <v>57500</v>
      </c>
      <c r="G252" s="9">
        <f t="shared" si="19"/>
        <v>57500</v>
      </c>
      <c r="H252" s="9">
        <v>57500</v>
      </c>
      <c r="I252" s="9">
        <v>0</v>
      </c>
      <c r="J252" s="9">
        <v>0</v>
      </c>
      <c r="K252" s="9">
        <v>0</v>
      </c>
      <c r="L252" s="9">
        <v>0</v>
      </c>
      <c r="M252" s="9">
        <v>0</v>
      </c>
      <c r="N252" s="9">
        <v>0</v>
      </c>
      <c r="O252" s="9">
        <v>0</v>
      </c>
      <c r="P252" s="9">
        <v>0</v>
      </c>
      <c r="Q252" s="9">
        <v>0</v>
      </c>
      <c r="R252" s="18">
        <v>0</v>
      </c>
      <c r="S252" s="29">
        <v>8000</v>
      </c>
    </row>
    <row r="253" spans="1:19" x14ac:dyDescent="0.25">
      <c r="A253" s="41"/>
      <c r="B253" s="60"/>
      <c r="C253" s="22" t="s">
        <v>6</v>
      </c>
      <c r="D253" s="9">
        <v>64100</v>
      </c>
      <c r="E253" s="9">
        <v>64100</v>
      </c>
      <c r="F253" s="9">
        <v>56100</v>
      </c>
      <c r="G253" s="9">
        <f t="shared" si="19"/>
        <v>56100</v>
      </c>
      <c r="H253" s="9">
        <v>56100</v>
      </c>
      <c r="I253" s="9">
        <v>0</v>
      </c>
      <c r="J253" s="9">
        <v>0</v>
      </c>
      <c r="K253" s="9">
        <v>0</v>
      </c>
      <c r="L253" s="9">
        <v>0</v>
      </c>
      <c r="M253" s="9">
        <v>0</v>
      </c>
      <c r="N253" s="9">
        <v>0</v>
      </c>
      <c r="O253" s="9">
        <v>0</v>
      </c>
      <c r="P253" s="9">
        <v>0</v>
      </c>
      <c r="Q253" s="9">
        <v>0</v>
      </c>
      <c r="R253" s="18">
        <v>0</v>
      </c>
      <c r="S253" s="29">
        <v>8000</v>
      </c>
    </row>
    <row r="254" spans="1:19" x14ac:dyDescent="0.25">
      <c r="A254" s="41"/>
      <c r="B254" s="60"/>
      <c r="C254" s="22" t="s">
        <v>7</v>
      </c>
      <c r="D254" s="9">
        <v>68100</v>
      </c>
      <c r="E254" s="9">
        <v>68100</v>
      </c>
      <c r="F254" s="9">
        <v>59100</v>
      </c>
      <c r="G254" s="12">
        <f t="shared" si="19"/>
        <v>59100</v>
      </c>
      <c r="H254" s="9">
        <v>59100</v>
      </c>
      <c r="I254" s="9">
        <v>0</v>
      </c>
      <c r="J254" s="9">
        <v>0</v>
      </c>
      <c r="K254" s="9">
        <v>0</v>
      </c>
      <c r="L254" s="9">
        <v>0</v>
      </c>
      <c r="M254" s="9">
        <v>0</v>
      </c>
      <c r="N254" s="9">
        <v>0</v>
      </c>
      <c r="O254" s="9">
        <v>0</v>
      </c>
      <c r="P254" s="9">
        <v>0</v>
      </c>
      <c r="Q254" s="9">
        <v>0</v>
      </c>
      <c r="R254" s="18">
        <v>0</v>
      </c>
      <c r="S254" s="29">
        <v>9000</v>
      </c>
    </row>
    <row r="255" spans="1:19" x14ac:dyDescent="0.25">
      <c r="A255" s="39" t="s">
        <v>87</v>
      </c>
      <c r="B255" s="59" t="s">
        <v>88</v>
      </c>
      <c r="C255" s="22" t="s">
        <v>0</v>
      </c>
      <c r="D255" s="9">
        <v>0</v>
      </c>
      <c r="E255" s="9">
        <v>0</v>
      </c>
      <c r="F255" s="9">
        <v>0</v>
      </c>
      <c r="G255" s="9">
        <f t="shared" si="19"/>
        <v>0</v>
      </c>
      <c r="H255" s="9">
        <v>0</v>
      </c>
      <c r="I255" s="9">
        <v>0</v>
      </c>
      <c r="J255" s="9">
        <v>0</v>
      </c>
      <c r="K255" s="9">
        <v>0</v>
      </c>
      <c r="L255" s="9">
        <v>0</v>
      </c>
      <c r="M255" s="9">
        <v>0</v>
      </c>
      <c r="N255" s="9">
        <v>0</v>
      </c>
      <c r="O255" s="9">
        <v>0</v>
      </c>
      <c r="P255" s="9">
        <v>0</v>
      </c>
      <c r="Q255" s="9">
        <v>0</v>
      </c>
      <c r="R255" s="9">
        <v>0</v>
      </c>
      <c r="S255" s="29">
        <v>0</v>
      </c>
    </row>
    <row r="256" spans="1:19" x14ac:dyDescent="0.25">
      <c r="A256" s="39"/>
      <c r="B256" s="59"/>
      <c r="C256" s="22" t="s">
        <v>1</v>
      </c>
      <c r="D256" s="9">
        <v>0</v>
      </c>
      <c r="E256" s="9">
        <v>0</v>
      </c>
      <c r="F256" s="9">
        <v>0</v>
      </c>
      <c r="G256" s="9">
        <f t="shared" si="19"/>
        <v>0</v>
      </c>
      <c r="H256" s="9">
        <v>0</v>
      </c>
      <c r="I256" s="9">
        <v>0</v>
      </c>
      <c r="J256" s="9">
        <v>0</v>
      </c>
      <c r="K256" s="9">
        <v>0</v>
      </c>
      <c r="L256" s="9">
        <v>0</v>
      </c>
      <c r="M256" s="9">
        <v>0</v>
      </c>
      <c r="N256" s="9">
        <v>0</v>
      </c>
      <c r="O256" s="9">
        <v>0</v>
      </c>
      <c r="P256" s="9">
        <v>0</v>
      </c>
      <c r="Q256" s="9">
        <v>0</v>
      </c>
      <c r="R256" s="9">
        <v>0</v>
      </c>
      <c r="S256" s="29">
        <v>0</v>
      </c>
    </row>
    <row r="257" spans="1:19" x14ac:dyDescent="0.25">
      <c r="A257" s="39"/>
      <c r="B257" s="59"/>
      <c r="C257" s="22" t="s">
        <v>2</v>
      </c>
      <c r="D257" s="9">
        <v>0</v>
      </c>
      <c r="E257" s="9">
        <v>0</v>
      </c>
      <c r="F257" s="9">
        <v>0</v>
      </c>
      <c r="G257" s="9">
        <f t="shared" si="19"/>
        <v>0</v>
      </c>
      <c r="H257" s="9">
        <v>0</v>
      </c>
      <c r="I257" s="9">
        <v>0</v>
      </c>
      <c r="J257" s="9">
        <v>0</v>
      </c>
      <c r="K257" s="9">
        <v>0</v>
      </c>
      <c r="L257" s="9">
        <v>0</v>
      </c>
      <c r="M257" s="9">
        <v>0</v>
      </c>
      <c r="N257" s="9">
        <v>0</v>
      </c>
      <c r="O257" s="9">
        <v>0</v>
      </c>
      <c r="P257" s="9">
        <v>0</v>
      </c>
      <c r="Q257" s="9">
        <v>0</v>
      </c>
      <c r="R257" s="9">
        <v>0</v>
      </c>
      <c r="S257" s="29">
        <v>0</v>
      </c>
    </row>
    <row r="258" spans="1:19" x14ac:dyDescent="0.25">
      <c r="A258" s="39"/>
      <c r="B258" s="59"/>
      <c r="C258" s="22" t="s">
        <v>3</v>
      </c>
      <c r="D258" s="9">
        <v>0</v>
      </c>
      <c r="E258" s="9">
        <v>0</v>
      </c>
      <c r="F258" s="9">
        <v>0</v>
      </c>
      <c r="G258" s="9">
        <f t="shared" si="19"/>
        <v>0</v>
      </c>
      <c r="H258" s="9">
        <v>0</v>
      </c>
      <c r="I258" s="9">
        <v>0</v>
      </c>
      <c r="J258" s="9">
        <v>0</v>
      </c>
      <c r="K258" s="9">
        <v>0</v>
      </c>
      <c r="L258" s="9">
        <v>0</v>
      </c>
      <c r="M258" s="9">
        <v>0</v>
      </c>
      <c r="N258" s="9">
        <v>0</v>
      </c>
      <c r="O258" s="9">
        <v>0</v>
      </c>
      <c r="P258" s="9">
        <v>0</v>
      </c>
      <c r="Q258" s="9">
        <v>0</v>
      </c>
      <c r="R258" s="9">
        <v>0</v>
      </c>
      <c r="S258" s="29">
        <v>0</v>
      </c>
    </row>
    <row r="259" spans="1:19" x14ac:dyDescent="0.25">
      <c r="A259" s="39"/>
      <c r="B259" s="59"/>
      <c r="C259" s="22" t="s">
        <v>4</v>
      </c>
      <c r="D259" s="9">
        <v>0</v>
      </c>
      <c r="E259" s="9">
        <v>0</v>
      </c>
      <c r="F259" s="9">
        <v>0</v>
      </c>
      <c r="G259" s="9">
        <f t="shared" si="19"/>
        <v>0</v>
      </c>
      <c r="H259" s="9">
        <v>0</v>
      </c>
      <c r="I259" s="9">
        <v>0</v>
      </c>
      <c r="J259" s="9">
        <v>0</v>
      </c>
      <c r="K259" s="9">
        <v>0</v>
      </c>
      <c r="L259" s="9">
        <v>0</v>
      </c>
      <c r="M259" s="9">
        <v>0</v>
      </c>
      <c r="N259" s="9">
        <v>0</v>
      </c>
      <c r="O259" s="9">
        <v>0</v>
      </c>
      <c r="P259" s="9">
        <v>0</v>
      </c>
      <c r="Q259" s="9">
        <v>0</v>
      </c>
      <c r="R259" s="9">
        <v>0</v>
      </c>
      <c r="S259" s="29">
        <v>0</v>
      </c>
    </row>
    <row r="260" spans="1:19" x14ac:dyDescent="0.25">
      <c r="A260" s="39"/>
      <c r="B260" s="59"/>
      <c r="C260" s="22" t="s">
        <v>5</v>
      </c>
      <c r="D260" s="9">
        <v>10541</v>
      </c>
      <c r="E260" s="9">
        <v>0</v>
      </c>
      <c r="F260" s="9">
        <v>10541</v>
      </c>
      <c r="G260" s="9">
        <f>H260+J260+K260+L260+M260+N260+O260+P260+Q260+R260</f>
        <v>10541</v>
      </c>
      <c r="H260" s="18">
        <v>5551</v>
      </c>
      <c r="I260" s="9">
        <v>0</v>
      </c>
      <c r="J260" s="18">
        <v>509</v>
      </c>
      <c r="K260" s="18">
        <v>0</v>
      </c>
      <c r="L260" s="9">
        <v>0</v>
      </c>
      <c r="M260" s="9">
        <v>0</v>
      </c>
      <c r="N260" s="9">
        <v>0</v>
      </c>
      <c r="O260" s="9">
        <v>0</v>
      </c>
      <c r="P260" s="9">
        <v>0</v>
      </c>
      <c r="Q260" s="9">
        <v>0</v>
      </c>
      <c r="R260" s="18">
        <v>4481</v>
      </c>
      <c r="S260" s="29">
        <v>0</v>
      </c>
    </row>
    <row r="261" spans="1:19" x14ac:dyDescent="0.25">
      <c r="A261" s="39"/>
      <c r="B261" s="59"/>
      <c r="C261" s="22" t="s">
        <v>6</v>
      </c>
      <c r="D261" s="9">
        <v>10777</v>
      </c>
      <c r="E261" s="9">
        <v>0</v>
      </c>
      <c r="F261" s="9">
        <v>10777</v>
      </c>
      <c r="G261" s="9">
        <f>H261+J261+K261+L261+M261+N261+O261+P261+Q261+R261</f>
        <v>10777</v>
      </c>
      <c r="H261" s="18">
        <v>4483</v>
      </c>
      <c r="I261" s="9">
        <v>0</v>
      </c>
      <c r="J261" s="18">
        <v>333</v>
      </c>
      <c r="K261" s="18">
        <v>0</v>
      </c>
      <c r="L261" s="9">
        <v>0</v>
      </c>
      <c r="M261" s="9">
        <v>0</v>
      </c>
      <c r="N261" s="9">
        <v>0</v>
      </c>
      <c r="O261" s="9">
        <v>0</v>
      </c>
      <c r="P261" s="9">
        <v>0</v>
      </c>
      <c r="Q261" s="9">
        <v>0</v>
      </c>
      <c r="R261" s="18">
        <v>5961</v>
      </c>
      <c r="S261" s="29">
        <v>0</v>
      </c>
    </row>
    <row r="262" spans="1:19" x14ac:dyDescent="0.25">
      <c r="A262" s="39"/>
      <c r="B262" s="59"/>
      <c r="C262" s="22" t="s">
        <v>7</v>
      </c>
      <c r="D262" s="9">
        <v>7444</v>
      </c>
      <c r="E262" s="9">
        <v>0</v>
      </c>
      <c r="F262" s="9">
        <v>7444</v>
      </c>
      <c r="G262" s="12">
        <f t="shared" si="19"/>
        <v>7444</v>
      </c>
      <c r="H262" s="18">
        <v>3325</v>
      </c>
      <c r="I262" s="9">
        <v>0</v>
      </c>
      <c r="J262" s="18">
        <v>433</v>
      </c>
      <c r="K262" s="18">
        <v>0</v>
      </c>
      <c r="L262" s="9">
        <v>0</v>
      </c>
      <c r="M262" s="9">
        <v>0</v>
      </c>
      <c r="N262" s="9">
        <v>0</v>
      </c>
      <c r="O262" s="9">
        <v>0</v>
      </c>
      <c r="P262" s="9">
        <v>0</v>
      </c>
      <c r="Q262" s="9">
        <v>0</v>
      </c>
      <c r="R262" s="18">
        <v>3686</v>
      </c>
      <c r="S262" s="29">
        <v>0</v>
      </c>
    </row>
    <row r="263" spans="1:19" x14ac:dyDescent="0.25">
      <c r="A263" s="41" t="s">
        <v>17</v>
      </c>
      <c r="B263" s="60" t="s">
        <v>18</v>
      </c>
      <c r="C263" s="24" t="s">
        <v>0</v>
      </c>
      <c r="D263" s="9">
        <v>32500</v>
      </c>
      <c r="E263" s="9">
        <f>D263</f>
        <v>32500</v>
      </c>
      <c r="F263" s="9">
        <v>29600</v>
      </c>
      <c r="G263" s="9">
        <f t="shared" ref="G263:G269" si="20">H263+J263+K263+L263+M263+N263+O263+P263+Q263+R263</f>
        <v>29600</v>
      </c>
      <c r="H263" s="9">
        <v>2755.76</v>
      </c>
      <c r="I263" s="9">
        <v>0</v>
      </c>
      <c r="J263" s="9">
        <v>13632.279999999999</v>
      </c>
      <c r="K263" s="9">
        <v>8715.7200000000012</v>
      </c>
      <c r="L263" s="9">
        <v>0</v>
      </c>
      <c r="M263" s="9">
        <v>0</v>
      </c>
      <c r="N263" s="9">
        <v>0</v>
      </c>
      <c r="O263" s="9">
        <v>0</v>
      </c>
      <c r="P263" s="9">
        <v>4467.24</v>
      </c>
      <c r="Q263" s="9">
        <v>29</v>
      </c>
      <c r="R263" s="9">
        <v>0</v>
      </c>
      <c r="S263" s="29">
        <f t="shared" ref="S263:S270" si="21">D263-F263</f>
        <v>2900</v>
      </c>
    </row>
    <row r="264" spans="1:19" x14ac:dyDescent="0.25">
      <c r="A264" s="41"/>
      <c r="B264" s="60"/>
      <c r="C264" s="24" t="s">
        <v>1</v>
      </c>
      <c r="D264" s="9">
        <v>31400</v>
      </c>
      <c r="E264" s="9">
        <f>D264</f>
        <v>31400</v>
      </c>
      <c r="F264" s="9">
        <v>28600</v>
      </c>
      <c r="G264" s="9">
        <f t="shared" si="20"/>
        <v>28600</v>
      </c>
      <c r="H264" s="9">
        <v>2662.66</v>
      </c>
      <c r="I264" s="9">
        <v>0</v>
      </c>
      <c r="J264" s="9">
        <v>13171.73</v>
      </c>
      <c r="K264" s="9">
        <v>8421.27</v>
      </c>
      <c r="L264" s="9">
        <v>0</v>
      </c>
      <c r="M264" s="9">
        <v>0</v>
      </c>
      <c r="N264" s="9">
        <v>0</v>
      </c>
      <c r="O264" s="9">
        <v>0</v>
      </c>
      <c r="P264" s="9">
        <v>4317.34</v>
      </c>
      <c r="Q264" s="9">
        <v>27</v>
      </c>
      <c r="R264" s="9">
        <v>0</v>
      </c>
      <c r="S264" s="29">
        <f t="shared" si="21"/>
        <v>2800</v>
      </c>
    </row>
    <row r="265" spans="1:19" x14ac:dyDescent="0.25">
      <c r="A265" s="41"/>
      <c r="B265" s="60"/>
      <c r="C265" s="24" t="s">
        <v>2</v>
      </c>
      <c r="D265" s="9">
        <v>36200</v>
      </c>
      <c r="E265" s="9">
        <f t="shared" ref="E265:E270" si="22">D265</f>
        <v>36200</v>
      </c>
      <c r="F265" s="9">
        <v>29000</v>
      </c>
      <c r="G265" s="9">
        <f t="shared" si="20"/>
        <v>29000</v>
      </c>
      <c r="H265" s="9">
        <v>2850</v>
      </c>
      <c r="I265" s="9">
        <v>0</v>
      </c>
      <c r="J265" s="9">
        <v>13115</v>
      </c>
      <c r="K265" s="9">
        <v>8385</v>
      </c>
      <c r="L265" s="9">
        <v>0</v>
      </c>
      <c r="M265" s="9">
        <v>0</v>
      </c>
      <c r="N265" s="9">
        <v>0</v>
      </c>
      <c r="O265" s="9">
        <v>0</v>
      </c>
      <c r="P265" s="9">
        <v>4619</v>
      </c>
      <c r="Q265" s="9">
        <v>31</v>
      </c>
      <c r="R265" s="9">
        <v>0</v>
      </c>
      <c r="S265" s="29">
        <f t="shared" si="21"/>
        <v>7200</v>
      </c>
    </row>
    <row r="266" spans="1:19" x14ac:dyDescent="0.25">
      <c r="A266" s="41"/>
      <c r="B266" s="60"/>
      <c r="C266" s="24" t="s">
        <v>3</v>
      </c>
      <c r="D266" s="9">
        <v>38800</v>
      </c>
      <c r="E266" s="9">
        <f t="shared" si="22"/>
        <v>38800</v>
      </c>
      <c r="F266" s="9">
        <v>31000</v>
      </c>
      <c r="G266" s="9">
        <f t="shared" si="20"/>
        <v>31000</v>
      </c>
      <c r="H266" s="9">
        <v>2546</v>
      </c>
      <c r="I266" s="9">
        <v>0</v>
      </c>
      <c r="J266" s="9">
        <v>14823</v>
      </c>
      <c r="K266" s="9">
        <v>9477</v>
      </c>
      <c r="L266" s="9">
        <v>0</v>
      </c>
      <c r="M266" s="9">
        <v>0</v>
      </c>
      <c r="N266" s="9">
        <v>0</v>
      </c>
      <c r="O266" s="9">
        <v>0</v>
      </c>
      <c r="P266" s="9">
        <v>4126</v>
      </c>
      <c r="Q266" s="9">
        <v>28</v>
      </c>
      <c r="R266" s="9">
        <v>0</v>
      </c>
      <c r="S266" s="29">
        <f t="shared" si="21"/>
        <v>7800</v>
      </c>
    </row>
    <row r="267" spans="1:19" x14ac:dyDescent="0.25">
      <c r="A267" s="41"/>
      <c r="B267" s="60"/>
      <c r="C267" s="24" t="s">
        <v>4</v>
      </c>
      <c r="D267" s="9">
        <v>34500</v>
      </c>
      <c r="E267" s="9">
        <f t="shared" si="22"/>
        <v>34500</v>
      </c>
      <c r="F267" s="9">
        <v>27500</v>
      </c>
      <c r="G267" s="9">
        <f t="shared" si="20"/>
        <v>27500</v>
      </c>
      <c r="H267" s="9">
        <v>2508</v>
      </c>
      <c r="I267" s="9">
        <v>0</v>
      </c>
      <c r="J267" s="9">
        <v>12749</v>
      </c>
      <c r="K267" s="9">
        <v>8151</v>
      </c>
      <c r="L267" s="9">
        <v>0</v>
      </c>
      <c r="M267" s="9">
        <v>0</v>
      </c>
      <c r="N267" s="9">
        <v>0</v>
      </c>
      <c r="O267" s="9">
        <v>0</v>
      </c>
      <c r="P267" s="9">
        <v>4061</v>
      </c>
      <c r="Q267" s="9">
        <v>31</v>
      </c>
      <c r="R267" s="9">
        <v>0</v>
      </c>
      <c r="S267" s="29">
        <f t="shared" si="21"/>
        <v>7000</v>
      </c>
    </row>
    <row r="268" spans="1:19" x14ac:dyDescent="0.25">
      <c r="A268" s="41"/>
      <c r="B268" s="60"/>
      <c r="C268" s="24" t="s">
        <v>5</v>
      </c>
      <c r="D268" s="9">
        <v>38500</v>
      </c>
      <c r="E268" s="9">
        <f t="shared" si="22"/>
        <v>38500</v>
      </c>
      <c r="F268" s="9">
        <v>28900</v>
      </c>
      <c r="G268" s="9">
        <f t="shared" si="20"/>
        <v>28900</v>
      </c>
      <c r="H268" s="9">
        <v>2356</v>
      </c>
      <c r="I268" s="9">
        <v>0</v>
      </c>
      <c r="J268" s="9">
        <v>13847</v>
      </c>
      <c r="K268" s="9">
        <v>8853</v>
      </c>
      <c r="L268" s="9">
        <v>0</v>
      </c>
      <c r="M268" s="9">
        <v>0</v>
      </c>
      <c r="N268" s="9">
        <v>0</v>
      </c>
      <c r="O268" s="9">
        <v>0</v>
      </c>
      <c r="P268" s="9">
        <v>3814</v>
      </c>
      <c r="Q268" s="9">
        <v>30</v>
      </c>
      <c r="R268" s="9">
        <v>0</v>
      </c>
      <c r="S268" s="29">
        <f t="shared" si="21"/>
        <v>9600</v>
      </c>
    </row>
    <row r="269" spans="1:19" x14ac:dyDescent="0.25">
      <c r="A269" s="41"/>
      <c r="B269" s="60"/>
      <c r="C269" s="24" t="s">
        <v>6</v>
      </c>
      <c r="D269" s="9">
        <v>38582</v>
      </c>
      <c r="E269" s="9">
        <f t="shared" si="22"/>
        <v>38582</v>
      </c>
      <c r="F269" s="9">
        <v>29288</v>
      </c>
      <c r="G269" s="9">
        <f t="shared" si="20"/>
        <v>29288</v>
      </c>
      <c r="H269" s="9">
        <v>2716</v>
      </c>
      <c r="I269" s="9">
        <v>0</v>
      </c>
      <c r="J269" s="9">
        <v>13490</v>
      </c>
      <c r="K269" s="9">
        <v>8626</v>
      </c>
      <c r="L269" s="9">
        <v>0</v>
      </c>
      <c r="M269" s="9">
        <v>0</v>
      </c>
      <c r="N269" s="9">
        <v>0</v>
      </c>
      <c r="O269" s="9">
        <v>0</v>
      </c>
      <c r="P269" s="9">
        <v>4419</v>
      </c>
      <c r="Q269" s="9">
        <v>37</v>
      </c>
      <c r="R269" s="9">
        <v>0</v>
      </c>
      <c r="S269" s="29">
        <f t="shared" si="21"/>
        <v>9294</v>
      </c>
    </row>
    <row r="270" spans="1:19" x14ac:dyDescent="0.25">
      <c r="A270" s="41"/>
      <c r="B270" s="60"/>
      <c r="C270" s="24" t="s">
        <v>7</v>
      </c>
      <c r="D270" s="9">
        <v>38955</v>
      </c>
      <c r="E270" s="9">
        <f t="shared" si="22"/>
        <v>38955</v>
      </c>
      <c r="F270" s="9">
        <v>29083</v>
      </c>
      <c r="G270" s="12">
        <f t="shared" si="19"/>
        <v>29083</v>
      </c>
      <c r="H270" s="9">
        <v>3611</v>
      </c>
      <c r="I270" s="9">
        <v>0</v>
      </c>
      <c r="J270" s="9">
        <v>11955</v>
      </c>
      <c r="K270" s="9">
        <v>7625</v>
      </c>
      <c r="L270" s="9">
        <v>0</v>
      </c>
      <c r="M270" s="9">
        <v>0</v>
      </c>
      <c r="N270" s="9">
        <v>0</v>
      </c>
      <c r="O270" s="9">
        <v>0</v>
      </c>
      <c r="P270" s="9">
        <v>5857</v>
      </c>
      <c r="Q270" s="9">
        <v>35</v>
      </c>
      <c r="R270" s="9">
        <v>0</v>
      </c>
      <c r="S270" s="29">
        <f t="shared" si="21"/>
        <v>9872</v>
      </c>
    </row>
    <row r="271" spans="1:19" x14ac:dyDescent="0.25">
      <c r="A271" s="39" t="s">
        <v>50</v>
      </c>
      <c r="B271" s="59" t="s">
        <v>51</v>
      </c>
      <c r="C271" s="22" t="s">
        <v>0</v>
      </c>
      <c r="D271" s="9">
        <v>22400</v>
      </c>
      <c r="E271" s="9">
        <v>22400</v>
      </c>
      <c r="F271" s="9">
        <v>22400</v>
      </c>
      <c r="G271" s="9">
        <f t="shared" ref="G271:G277" si="23">H271+J271+K271+L271+M271+N271+O271+P271+Q271+R271</f>
        <v>22400</v>
      </c>
      <c r="H271" s="9">
        <v>11600</v>
      </c>
      <c r="I271" s="9">
        <v>3584</v>
      </c>
      <c r="J271" s="9">
        <v>0</v>
      </c>
      <c r="K271" s="9">
        <v>10800</v>
      </c>
      <c r="L271" s="9">
        <v>0</v>
      </c>
      <c r="M271" s="9">
        <v>0</v>
      </c>
      <c r="N271" s="9">
        <v>0</v>
      </c>
      <c r="O271" s="9">
        <v>0</v>
      </c>
      <c r="P271" s="9">
        <v>0</v>
      </c>
      <c r="Q271" s="9">
        <v>0</v>
      </c>
      <c r="R271" s="9">
        <v>0</v>
      </c>
      <c r="S271" s="29">
        <v>0</v>
      </c>
    </row>
    <row r="272" spans="1:19" x14ac:dyDescent="0.25">
      <c r="A272" s="39"/>
      <c r="B272" s="59"/>
      <c r="C272" s="22" t="s">
        <v>1</v>
      </c>
      <c r="D272" s="9">
        <v>27400</v>
      </c>
      <c r="E272" s="9">
        <v>27400</v>
      </c>
      <c r="F272" s="9">
        <v>25500</v>
      </c>
      <c r="G272" s="9">
        <f t="shared" si="23"/>
        <v>25500</v>
      </c>
      <c r="H272" s="9">
        <v>11200</v>
      </c>
      <c r="I272" s="9">
        <v>5825</v>
      </c>
      <c r="J272" s="9">
        <v>0</v>
      </c>
      <c r="K272" s="9">
        <v>14300</v>
      </c>
      <c r="L272" s="9">
        <v>0</v>
      </c>
      <c r="M272" s="9">
        <v>0</v>
      </c>
      <c r="N272" s="9">
        <v>0</v>
      </c>
      <c r="O272" s="9">
        <v>0</v>
      </c>
      <c r="P272" s="9">
        <v>0</v>
      </c>
      <c r="Q272" s="9">
        <v>0</v>
      </c>
      <c r="R272" s="9">
        <v>0</v>
      </c>
      <c r="S272" s="29">
        <v>1900</v>
      </c>
    </row>
    <row r="273" spans="1:19" x14ac:dyDescent="0.25">
      <c r="A273" s="39"/>
      <c r="B273" s="59"/>
      <c r="C273" s="22" t="s">
        <v>2</v>
      </c>
      <c r="D273" s="9">
        <v>30100</v>
      </c>
      <c r="E273" s="9">
        <v>30100</v>
      </c>
      <c r="F273" s="9">
        <v>25900</v>
      </c>
      <c r="G273" s="9">
        <f t="shared" si="23"/>
        <v>25900</v>
      </c>
      <c r="H273" s="9">
        <v>11500</v>
      </c>
      <c r="I273" s="9">
        <v>6256</v>
      </c>
      <c r="J273" s="9">
        <v>0</v>
      </c>
      <c r="K273" s="9">
        <v>14400</v>
      </c>
      <c r="L273" s="9">
        <v>0</v>
      </c>
      <c r="M273" s="9">
        <v>0</v>
      </c>
      <c r="N273" s="9">
        <v>0</v>
      </c>
      <c r="O273" s="9">
        <v>0</v>
      </c>
      <c r="P273" s="9">
        <v>0</v>
      </c>
      <c r="Q273" s="9">
        <v>0</v>
      </c>
      <c r="R273" s="9">
        <v>0</v>
      </c>
      <c r="S273" s="29">
        <v>4200</v>
      </c>
    </row>
    <row r="274" spans="1:19" x14ac:dyDescent="0.25">
      <c r="A274" s="39"/>
      <c r="B274" s="59"/>
      <c r="C274" s="22" t="s">
        <v>3</v>
      </c>
      <c r="D274" s="9">
        <v>37900</v>
      </c>
      <c r="E274" s="9">
        <v>37900</v>
      </c>
      <c r="F274" s="9">
        <v>34400</v>
      </c>
      <c r="G274" s="9">
        <f t="shared" si="23"/>
        <v>34400</v>
      </c>
      <c r="H274" s="9">
        <v>11300</v>
      </c>
      <c r="I274" s="9">
        <v>2890</v>
      </c>
      <c r="J274" s="9">
        <v>0</v>
      </c>
      <c r="K274" s="9">
        <v>23100</v>
      </c>
      <c r="L274" s="9">
        <v>0</v>
      </c>
      <c r="M274" s="9">
        <v>0</v>
      </c>
      <c r="N274" s="9">
        <v>0</v>
      </c>
      <c r="O274" s="9">
        <v>0</v>
      </c>
      <c r="P274" s="9">
        <v>0</v>
      </c>
      <c r="Q274" s="9">
        <v>0</v>
      </c>
      <c r="R274" s="9">
        <v>0</v>
      </c>
      <c r="S274" s="29">
        <v>3500</v>
      </c>
    </row>
    <row r="275" spans="1:19" x14ac:dyDescent="0.25">
      <c r="A275" s="39"/>
      <c r="B275" s="59"/>
      <c r="C275" s="22" t="s">
        <v>4</v>
      </c>
      <c r="D275" s="9">
        <v>49900</v>
      </c>
      <c r="E275" s="9">
        <v>49900</v>
      </c>
      <c r="F275" s="9">
        <v>44700</v>
      </c>
      <c r="G275" s="9">
        <f t="shared" si="23"/>
        <v>44700</v>
      </c>
      <c r="H275" s="9">
        <v>18000</v>
      </c>
      <c r="I275" s="9">
        <v>2217</v>
      </c>
      <c r="J275" s="9">
        <v>0</v>
      </c>
      <c r="K275" s="9">
        <v>26700</v>
      </c>
      <c r="L275" s="9">
        <v>0</v>
      </c>
      <c r="M275" s="9">
        <v>0</v>
      </c>
      <c r="N275" s="9">
        <v>0</v>
      </c>
      <c r="O275" s="9">
        <v>0</v>
      </c>
      <c r="P275" s="9">
        <v>0</v>
      </c>
      <c r="Q275" s="9">
        <v>0</v>
      </c>
      <c r="R275" s="9">
        <v>0</v>
      </c>
      <c r="S275" s="29">
        <v>5200</v>
      </c>
    </row>
    <row r="276" spans="1:19" x14ac:dyDescent="0.25">
      <c r="A276" s="39"/>
      <c r="B276" s="59"/>
      <c r="C276" s="22" t="s">
        <v>5</v>
      </c>
      <c r="D276" s="9">
        <v>43900</v>
      </c>
      <c r="E276" s="9">
        <v>43900</v>
      </c>
      <c r="F276" s="9">
        <v>39200</v>
      </c>
      <c r="G276" s="9">
        <f t="shared" si="23"/>
        <v>39200</v>
      </c>
      <c r="H276" s="9">
        <v>13400</v>
      </c>
      <c r="I276" s="9">
        <v>3136</v>
      </c>
      <c r="J276" s="9">
        <v>0</v>
      </c>
      <c r="K276" s="9">
        <v>25800</v>
      </c>
      <c r="L276" s="9">
        <v>0</v>
      </c>
      <c r="M276" s="9">
        <v>0</v>
      </c>
      <c r="N276" s="9">
        <v>0</v>
      </c>
      <c r="O276" s="9">
        <v>0</v>
      </c>
      <c r="P276" s="9">
        <v>0</v>
      </c>
      <c r="Q276" s="9">
        <v>0</v>
      </c>
      <c r="R276" s="9">
        <v>0</v>
      </c>
      <c r="S276" s="29">
        <v>4700</v>
      </c>
    </row>
    <row r="277" spans="1:19" x14ac:dyDescent="0.25">
      <c r="A277" s="39"/>
      <c r="B277" s="59"/>
      <c r="C277" s="22" t="s">
        <v>6</v>
      </c>
      <c r="D277" s="9">
        <v>69300</v>
      </c>
      <c r="E277" s="9">
        <v>69300</v>
      </c>
      <c r="F277" s="9">
        <v>62600</v>
      </c>
      <c r="G277" s="9">
        <f t="shared" si="23"/>
        <v>62600</v>
      </c>
      <c r="H277" s="9">
        <v>7588</v>
      </c>
      <c r="I277" s="9">
        <v>376</v>
      </c>
      <c r="J277" s="9">
        <v>0</v>
      </c>
      <c r="K277" s="9">
        <v>55012</v>
      </c>
      <c r="L277" s="9">
        <v>0</v>
      </c>
      <c r="M277" s="9">
        <v>0</v>
      </c>
      <c r="N277" s="9">
        <v>0</v>
      </c>
      <c r="O277" s="9">
        <v>0</v>
      </c>
      <c r="P277" s="9">
        <v>0</v>
      </c>
      <c r="Q277" s="9">
        <v>0</v>
      </c>
      <c r="R277" s="9">
        <v>0</v>
      </c>
      <c r="S277" s="29">
        <v>6700</v>
      </c>
    </row>
    <row r="278" spans="1:19" x14ac:dyDescent="0.25">
      <c r="A278" s="39"/>
      <c r="B278" s="59"/>
      <c r="C278" s="22" t="s">
        <v>7</v>
      </c>
      <c r="D278" s="9">
        <v>67700</v>
      </c>
      <c r="E278" s="9">
        <v>67700</v>
      </c>
      <c r="F278" s="9">
        <v>61600</v>
      </c>
      <c r="G278" s="12">
        <f t="shared" ref="G278" si="24">H278+J278+K278+L278+M278+N278+O278+P278+Q278+R278</f>
        <v>61600</v>
      </c>
      <c r="H278" s="9">
        <v>4788</v>
      </c>
      <c r="I278" s="9">
        <v>1376</v>
      </c>
      <c r="J278" s="9">
        <v>0</v>
      </c>
      <c r="K278" s="9">
        <v>56812</v>
      </c>
      <c r="L278" s="9">
        <v>0</v>
      </c>
      <c r="M278" s="9">
        <v>0</v>
      </c>
      <c r="N278" s="9">
        <v>0</v>
      </c>
      <c r="O278" s="9">
        <v>0</v>
      </c>
      <c r="P278" s="9">
        <v>0</v>
      </c>
      <c r="Q278" s="9">
        <v>0</v>
      </c>
      <c r="R278" s="9">
        <v>0</v>
      </c>
      <c r="S278" s="29">
        <v>6100</v>
      </c>
    </row>
    <row r="279" spans="1:19" x14ac:dyDescent="0.25">
      <c r="A279" s="39" t="s">
        <v>19</v>
      </c>
      <c r="B279" s="59" t="s">
        <v>20</v>
      </c>
      <c r="C279" s="22" t="s">
        <v>0</v>
      </c>
      <c r="D279" s="9">
        <v>103400</v>
      </c>
      <c r="E279" s="9">
        <v>103200</v>
      </c>
      <c r="F279" s="9">
        <v>94500</v>
      </c>
      <c r="G279" s="9">
        <f t="shared" ref="G279:G286" si="25">H279+J279+K279+L279+M279+N279+O279+P279+Q279+R279</f>
        <v>94500</v>
      </c>
      <c r="H279" s="9">
        <v>23600</v>
      </c>
      <c r="I279" s="9">
        <v>0</v>
      </c>
      <c r="J279" s="9">
        <v>25300</v>
      </c>
      <c r="K279" s="9">
        <v>45600</v>
      </c>
      <c r="L279" s="9">
        <v>0</v>
      </c>
      <c r="M279" s="9">
        <v>0</v>
      </c>
      <c r="N279" s="9">
        <v>0</v>
      </c>
      <c r="O279" s="9">
        <v>0</v>
      </c>
      <c r="P279" s="9">
        <v>0</v>
      </c>
      <c r="Q279" s="9">
        <v>0</v>
      </c>
      <c r="R279" s="9">
        <v>0</v>
      </c>
      <c r="S279" s="29">
        <v>8900</v>
      </c>
    </row>
    <row r="280" spans="1:19" x14ac:dyDescent="0.25">
      <c r="A280" s="39"/>
      <c r="B280" s="59"/>
      <c r="C280" s="22" t="s">
        <v>1</v>
      </c>
      <c r="D280" s="9">
        <v>108000</v>
      </c>
      <c r="E280" s="9">
        <v>107800</v>
      </c>
      <c r="F280" s="9">
        <v>107800</v>
      </c>
      <c r="G280" s="9">
        <f t="shared" si="25"/>
        <v>99400</v>
      </c>
      <c r="H280" s="9">
        <v>24800</v>
      </c>
      <c r="I280" s="9">
        <v>0</v>
      </c>
      <c r="J280" s="9">
        <v>26000</v>
      </c>
      <c r="K280" s="9">
        <v>48600</v>
      </c>
      <c r="L280" s="9">
        <v>0</v>
      </c>
      <c r="M280" s="9">
        <v>0</v>
      </c>
      <c r="N280" s="9">
        <v>0</v>
      </c>
      <c r="O280" s="9">
        <v>0</v>
      </c>
      <c r="P280" s="9">
        <v>0</v>
      </c>
      <c r="Q280" s="9">
        <v>0</v>
      </c>
      <c r="R280" s="9">
        <v>0</v>
      </c>
      <c r="S280" s="29">
        <v>8600</v>
      </c>
    </row>
    <row r="281" spans="1:19" x14ac:dyDescent="0.25">
      <c r="A281" s="39"/>
      <c r="B281" s="59"/>
      <c r="C281" s="22" t="s">
        <v>2</v>
      </c>
      <c r="D281" s="9">
        <v>108400</v>
      </c>
      <c r="E281" s="9">
        <v>108200</v>
      </c>
      <c r="F281" s="9">
        <v>108200</v>
      </c>
      <c r="G281" s="9">
        <f t="shared" si="25"/>
        <v>99800</v>
      </c>
      <c r="H281" s="9">
        <v>24900</v>
      </c>
      <c r="I281" s="9">
        <v>0</v>
      </c>
      <c r="J281" s="9">
        <v>26100</v>
      </c>
      <c r="K281" s="9">
        <v>48800</v>
      </c>
      <c r="L281" s="9">
        <v>0</v>
      </c>
      <c r="M281" s="9">
        <v>0</v>
      </c>
      <c r="N281" s="9">
        <v>0</v>
      </c>
      <c r="O281" s="9">
        <v>0</v>
      </c>
      <c r="P281" s="9">
        <v>0</v>
      </c>
      <c r="Q281" s="9">
        <v>0</v>
      </c>
      <c r="R281" s="9">
        <v>0</v>
      </c>
      <c r="S281" s="29">
        <v>8600</v>
      </c>
    </row>
    <row r="282" spans="1:19" x14ac:dyDescent="0.25">
      <c r="A282" s="39"/>
      <c r="B282" s="59"/>
      <c r="C282" s="22" t="s">
        <v>3</v>
      </c>
      <c r="D282" s="9">
        <v>98200</v>
      </c>
      <c r="E282" s="9">
        <v>98000</v>
      </c>
      <c r="F282" s="9">
        <v>98000</v>
      </c>
      <c r="G282" s="9">
        <f>H282+J282+K282+L282+M282+N282+O282+P282+Q282+R282</f>
        <v>88700</v>
      </c>
      <c r="H282" s="9">
        <v>22900</v>
      </c>
      <c r="I282" s="9">
        <v>0</v>
      </c>
      <c r="J282" s="9">
        <v>23000</v>
      </c>
      <c r="K282" s="9">
        <v>42800</v>
      </c>
      <c r="L282" s="9">
        <v>0</v>
      </c>
      <c r="M282" s="9">
        <v>0</v>
      </c>
      <c r="N282" s="9">
        <v>0</v>
      </c>
      <c r="O282" s="9">
        <v>0</v>
      </c>
      <c r="P282" s="9">
        <v>0</v>
      </c>
      <c r="Q282" s="9">
        <v>0</v>
      </c>
      <c r="R282" s="9">
        <v>0</v>
      </c>
      <c r="S282" s="29">
        <v>9500</v>
      </c>
    </row>
    <row r="283" spans="1:19" x14ac:dyDescent="0.25">
      <c r="A283" s="39"/>
      <c r="B283" s="59"/>
      <c r="C283" s="22" t="s">
        <v>4</v>
      </c>
      <c r="D283" s="9">
        <v>99700</v>
      </c>
      <c r="E283" s="9">
        <v>99300</v>
      </c>
      <c r="F283" s="9">
        <v>99300</v>
      </c>
      <c r="G283" s="9">
        <f t="shared" si="25"/>
        <v>90200</v>
      </c>
      <c r="H283" s="9">
        <v>23600</v>
      </c>
      <c r="I283" s="9">
        <v>0</v>
      </c>
      <c r="J283" s="9">
        <v>22300</v>
      </c>
      <c r="K283" s="9">
        <v>44300</v>
      </c>
      <c r="L283" s="9">
        <v>0</v>
      </c>
      <c r="M283" s="9">
        <v>0</v>
      </c>
      <c r="N283" s="9">
        <v>0</v>
      </c>
      <c r="O283" s="9">
        <v>0</v>
      </c>
      <c r="P283" s="9">
        <v>0</v>
      </c>
      <c r="Q283" s="9">
        <v>0</v>
      </c>
      <c r="R283" s="9">
        <v>0</v>
      </c>
      <c r="S283" s="29">
        <v>9500</v>
      </c>
    </row>
    <row r="284" spans="1:19" x14ac:dyDescent="0.25">
      <c r="A284" s="39"/>
      <c r="B284" s="59"/>
      <c r="C284" s="22" t="s">
        <v>5</v>
      </c>
      <c r="D284" s="9">
        <v>94300</v>
      </c>
      <c r="E284" s="9">
        <v>93600</v>
      </c>
      <c r="F284" s="9">
        <v>93600</v>
      </c>
      <c r="G284" s="9">
        <f t="shared" si="25"/>
        <v>85500</v>
      </c>
      <c r="H284" s="9">
        <v>21500</v>
      </c>
      <c r="I284" s="9">
        <v>0</v>
      </c>
      <c r="J284" s="9">
        <v>22100</v>
      </c>
      <c r="K284" s="9">
        <v>41900</v>
      </c>
      <c r="L284" s="9">
        <v>0</v>
      </c>
      <c r="M284" s="9">
        <v>0</v>
      </c>
      <c r="N284" s="9">
        <v>0</v>
      </c>
      <c r="O284" s="9">
        <v>0</v>
      </c>
      <c r="P284" s="9">
        <v>0</v>
      </c>
      <c r="Q284" s="9">
        <v>0</v>
      </c>
      <c r="R284" s="9">
        <v>0</v>
      </c>
      <c r="S284" s="29">
        <v>9500</v>
      </c>
    </row>
    <row r="285" spans="1:19" x14ac:dyDescent="0.25">
      <c r="A285" s="39"/>
      <c r="B285" s="59"/>
      <c r="C285" s="22" t="s">
        <v>6</v>
      </c>
      <c r="D285" s="9">
        <v>89300</v>
      </c>
      <c r="E285" s="9">
        <v>88600</v>
      </c>
      <c r="F285" s="9">
        <v>88600</v>
      </c>
      <c r="G285" s="9">
        <f t="shared" si="25"/>
        <v>79800</v>
      </c>
      <c r="H285" s="9">
        <v>18800</v>
      </c>
      <c r="I285" s="9">
        <v>0</v>
      </c>
      <c r="J285" s="9">
        <v>21900</v>
      </c>
      <c r="K285" s="9">
        <v>39100</v>
      </c>
      <c r="L285" s="9">
        <v>0</v>
      </c>
      <c r="M285" s="9">
        <v>0</v>
      </c>
      <c r="N285" s="9">
        <v>0</v>
      </c>
      <c r="O285" s="9">
        <v>0</v>
      </c>
      <c r="P285" s="9">
        <v>0</v>
      </c>
      <c r="Q285" s="9">
        <v>0</v>
      </c>
      <c r="R285" s="9">
        <v>0</v>
      </c>
      <c r="S285" s="29">
        <v>9500</v>
      </c>
    </row>
    <row r="286" spans="1:19" ht="16.5" thickBot="1" x14ac:dyDescent="0.3">
      <c r="A286" s="40"/>
      <c r="B286" s="61"/>
      <c r="C286" s="32" t="s">
        <v>7</v>
      </c>
      <c r="D286" s="33">
        <v>86700</v>
      </c>
      <c r="E286" s="33">
        <v>86000</v>
      </c>
      <c r="F286" s="33">
        <v>86000</v>
      </c>
      <c r="G286" s="34">
        <f t="shared" si="25"/>
        <v>77200</v>
      </c>
      <c r="H286" s="33">
        <v>20700</v>
      </c>
      <c r="I286" s="33">
        <v>0</v>
      </c>
      <c r="J286" s="33">
        <v>21400</v>
      </c>
      <c r="K286" s="33">
        <v>35100</v>
      </c>
      <c r="L286" s="33">
        <v>0</v>
      </c>
      <c r="M286" s="33">
        <v>0</v>
      </c>
      <c r="N286" s="33">
        <v>0</v>
      </c>
      <c r="O286" s="33">
        <v>0</v>
      </c>
      <c r="P286" s="33">
        <v>0</v>
      </c>
      <c r="Q286" s="33">
        <v>0</v>
      </c>
      <c r="R286" s="33">
        <v>0</v>
      </c>
      <c r="S286" s="35">
        <v>9500</v>
      </c>
    </row>
    <row r="287" spans="1:19" ht="15.75" customHeight="1" x14ac:dyDescent="0.25">
      <c r="A287" s="50" t="s">
        <v>92</v>
      </c>
      <c r="B287" s="51"/>
      <c r="C287" s="19" t="s">
        <v>0</v>
      </c>
      <c r="D287" s="14">
        <f>D7+D15+D23+D31+D39+D47+D55+D63+D71+D79+D87+D95+D103+D111+D119+D127+D135+D143+D151+D159+D167+D175+D183+D191+D199+D207+D215+D223+D231+D239+D247+D255+D263+D271+D279</f>
        <v>23153485.34</v>
      </c>
      <c r="E287" s="14">
        <f t="shared" ref="E287:S294" si="26">E7+E15+E23+E31+E39+E47+E55+E63+E71+E79+E87+E95+E103+E111+E119+E127+E135+E143+E151+E159+E167+E175+E183+E191+E199+E207+E215+E223+E231+E239+E247+E255+E263+E271+E279</f>
        <v>15740660.34</v>
      </c>
      <c r="F287" s="14">
        <f t="shared" si="26"/>
        <v>22206605.34</v>
      </c>
      <c r="G287" s="14">
        <f t="shared" si="26"/>
        <v>17675326.170000002</v>
      </c>
      <c r="H287" s="14">
        <f t="shared" si="26"/>
        <v>1081359.6329318462</v>
      </c>
      <c r="I287" s="14">
        <f t="shared" si="26"/>
        <v>240628.89</v>
      </c>
      <c r="J287" s="14">
        <f t="shared" si="26"/>
        <v>8624320.9690509867</v>
      </c>
      <c r="K287" s="14">
        <f t="shared" si="26"/>
        <v>3780419.12</v>
      </c>
      <c r="L287" s="14">
        <f t="shared" si="26"/>
        <v>4000</v>
      </c>
      <c r="M287" s="14">
        <f t="shared" si="26"/>
        <v>2062556.3682950523</v>
      </c>
      <c r="N287" s="14">
        <f t="shared" si="26"/>
        <v>1809.4198042287371</v>
      </c>
      <c r="O287" s="14">
        <f t="shared" si="26"/>
        <v>467</v>
      </c>
      <c r="P287" s="14">
        <f t="shared" si="26"/>
        <v>320909.19726878451</v>
      </c>
      <c r="Q287" s="14">
        <f t="shared" si="26"/>
        <v>4298</v>
      </c>
      <c r="R287" s="14">
        <f t="shared" si="26"/>
        <v>1795186.4626490998</v>
      </c>
      <c r="S287" s="15">
        <f t="shared" si="26"/>
        <v>5532502.2400000002</v>
      </c>
    </row>
    <row r="288" spans="1:19" x14ac:dyDescent="0.25">
      <c r="A288" s="52"/>
      <c r="B288" s="53"/>
      <c r="C288" s="6" t="s">
        <v>1</v>
      </c>
      <c r="D288" s="1">
        <f t="shared" ref="D288:R294" si="27">D8+D16+D24+D32+D40+D48+D56+D64+D72+D80+D88+D96+D104+D112+D120+D128+D136+D144+D152+D160+D168+D176+D184+D192+D200+D208+D216+D224+D232+D240+D248+D256+D264+D272+D280</f>
        <v>26768870.91</v>
      </c>
      <c r="E288" s="1">
        <f t="shared" si="27"/>
        <v>19244990.91</v>
      </c>
      <c r="F288" s="1">
        <f t="shared" si="27"/>
        <v>25721541.91</v>
      </c>
      <c r="G288" s="1">
        <f t="shared" si="27"/>
        <v>19780119.016999997</v>
      </c>
      <c r="H288" s="1">
        <f t="shared" si="27"/>
        <v>1130745.07</v>
      </c>
      <c r="I288" s="1">
        <f t="shared" si="27"/>
        <v>253619.43</v>
      </c>
      <c r="J288" s="1">
        <f t="shared" si="27"/>
        <v>10291273.397</v>
      </c>
      <c r="K288" s="1">
        <f t="shared" si="27"/>
        <v>4295745.9989999998</v>
      </c>
      <c r="L288" s="1">
        <f t="shared" si="27"/>
        <v>3910</v>
      </c>
      <c r="M288" s="1">
        <f t="shared" si="27"/>
        <v>1945581.7169999999</v>
      </c>
      <c r="N288" s="1">
        <f t="shared" si="27"/>
        <v>1980.933</v>
      </c>
      <c r="O288" s="1">
        <f t="shared" si="27"/>
        <v>493</v>
      </c>
      <c r="P288" s="1">
        <f t="shared" si="27"/>
        <v>329252.86200000002</v>
      </c>
      <c r="Q288" s="1">
        <f t="shared" si="27"/>
        <v>4035</v>
      </c>
      <c r="R288" s="1">
        <f t="shared" si="27"/>
        <v>1777101.0389999999</v>
      </c>
      <c r="S288" s="2">
        <f t="shared" si="26"/>
        <v>6084663.892</v>
      </c>
    </row>
    <row r="289" spans="1:19" x14ac:dyDescent="0.25">
      <c r="A289" s="52"/>
      <c r="B289" s="53"/>
      <c r="C289" s="6" t="s">
        <v>2</v>
      </c>
      <c r="D289" s="1">
        <f t="shared" si="27"/>
        <v>24086842.870000001</v>
      </c>
      <c r="E289" s="1">
        <f t="shared" si="27"/>
        <v>16883044.869999997</v>
      </c>
      <c r="F289" s="1">
        <f t="shared" si="27"/>
        <v>23120806.870000001</v>
      </c>
      <c r="G289" s="1">
        <f t="shared" si="27"/>
        <v>17086025.067000002</v>
      </c>
      <c r="H289" s="1">
        <f t="shared" si="27"/>
        <v>1167426.791</v>
      </c>
      <c r="I289" s="1">
        <f t="shared" si="27"/>
        <v>251119.45</v>
      </c>
      <c r="J289" s="1">
        <f t="shared" si="27"/>
        <v>8498099.9270000011</v>
      </c>
      <c r="K289" s="1">
        <f t="shared" si="27"/>
        <v>3695078.2700000005</v>
      </c>
      <c r="L289" s="1">
        <f t="shared" si="27"/>
        <v>4140</v>
      </c>
      <c r="M289" s="1">
        <f t="shared" si="27"/>
        <v>1605785.8640000001</v>
      </c>
      <c r="N289" s="1">
        <f t="shared" si="27"/>
        <v>2037.6610000000001</v>
      </c>
      <c r="O289" s="1">
        <f t="shared" si="27"/>
        <v>475</v>
      </c>
      <c r="P289" s="1">
        <f t="shared" si="27"/>
        <v>288328.44299999997</v>
      </c>
      <c r="Q289" s="1">
        <f t="shared" si="27"/>
        <v>4540</v>
      </c>
      <c r="R289" s="1">
        <f t="shared" si="27"/>
        <v>1820113.111</v>
      </c>
      <c r="S289" s="2">
        <f t="shared" si="26"/>
        <v>6526282.8027999997</v>
      </c>
    </row>
    <row r="290" spans="1:19" x14ac:dyDescent="0.25">
      <c r="A290" s="52"/>
      <c r="B290" s="53"/>
      <c r="C290" s="6" t="s">
        <v>3</v>
      </c>
      <c r="D290" s="1">
        <f t="shared" si="27"/>
        <v>24165710</v>
      </c>
      <c r="E290" s="1">
        <f t="shared" si="27"/>
        <v>16901897</v>
      </c>
      <c r="F290" s="1">
        <f t="shared" si="27"/>
        <v>23184369</v>
      </c>
      <c r="G290" s="1">
        <f t="shared" si="27"/>
        <v>17193658.289999999</v>
      </c>
      <c r="H290" s="1">
        <f t="shared" si="27"/>
        <v>1063210.547</v>
      </c>
      <c r="I290" s="1">
        <f t="shared" si="27"/>
        <v>185852.14269999997</v>
      </c>
      <c r="J290" s="1">
        <f t="shared" si="27"/>
        <v>8843336.9479999989</v>
      </c>
      <c r="K290" s="1">
        <f t="shared" si="27"/>
        <v>3794393.9600000004</v>
      </c>
      <c r="L290" s="1">
        <f t="shared" si="27"/>
        <v>4235</v>
      </c>
      <c r="M290" s="1">
        <f t="shared" si="27"/>
        <v>1528914.8640000001</v>
      </c>
      <c r="N290" s="1">
        <f t="shared" si="27"/>
        <v>2177.8670000000002</v>
      </c>
      <c r="O290" s="1">
        <f t="shared" si="27"/>
        <v>425</v>
      </c>
      <c r="P290" s="1">
        <f t="shared" si="27"/>
        <v>342383.52</v>
      </c>
      <c r="Q290" s="1">
        <f t="shared" si="27"/>
        <v>4209</v>
      </c>
      <c r="R290" s="1">
        <f t="shared" si="27"/>
        <v>1610371.584</v>
      </c>
      <c r="S290" s="2">
        <f t="shared" si="26"/>
        <v>7120425.5100000007</v>
      </c>
    </row>
    <row r="291" spans="1:19" x14ac:dyDescent="0.25">
      <c r="A291" s="52"/>
      <c r="B291" s="53"/>
      <c r="C291" s="6" t="s">
        <v>4</v>
      </c>
      <c r="D291" s="1">
        <f t="shared" si="27"/>
        <v>23911747.699999999</v>
      </c>
      <c r="E291" s="1">
        <f t="shared" si="27"/>
        <v>16766076.699999999</v>
      </c>
      <c r="F291" s="1">
        <f t="shared" si="27"/>
        <v>23030939.699999999</v>
      </c>
      <c r="G291" s="1">
        <f t="shared" si="27"/>
        <v>17015088.263999999</v>
      </c>
      <c r="H291" s="1">
        <f t="shared" si="27"/>
        <v>1104766.878</v>
      </c>
      <c r="I291" s="1">
        <f t="shared" si="27"/>
        <v>204330.39159000001</v>
      </c>
      <c r="J291" s="1">
        <f t="shared" si="27"/>
        <v>8708607.9469999988</v>
      </c>
      <c r="K291" s="1">
        <f t="shared" si="27"/>
        <v>3775213.66</v>
      </c>
      <c r="L291" s="1">
        <f t="shared" si="27"/>
        <v>3937</v>
      </c>
      <c r="M291" s="1">
        <f t="shared" si="27"/>
        <v>1453953.9739999999</v>
      </c>
      <c r="N291" s="1">
        <f t="shared" si="27"/>
        <v>2965.2040000000002</v>
      </c>
      <c r="O291" s="1">
        <f t="shared" si="27"/>
        <v>618</v>
      </c>
      <c r="P291" s="1">
        <f t="shared" si="27"/>
        <v>212512.23400000005</v>
      </c>
      <c r="Q291" s="1">
        <f t="shared" si="27"/>
        <v>5413</v>
      </c>
      <c r="R291" s="1">
        <f t="shared" si="27"/>
        <v>1747100.3669999999</v>
      </c>
      <c r="S291" s="2">
        <f t="shared" si="26"/>
        <v>6934158.4409999996</v>
      </c>
    </row>
    <row r="292" spans="1:19" x14ac:dyDescent="0.25">
      <c r="A292" s="52"/>
      <c r="B292" s="53"/>
      <c r="C292" s="6" t="s">
        <v>5</v>
      </c>
      <c r="D292" s="1">
        <f t="shared" si="27"/>
        <v>23553994.41</v>
      </c>
      <c r="E292" s="1">
        <f t="shared" si="27"/>
        <v>16317140.41</v>
      </c>
      <c r="F292" s="1">
        <f t="shared" si="27"/>
        <v>22689030.010000002</v>
      </c>
      <c r="G292" s="1">
        <f t="shared" si="27"/>
        <v>16687566.620000001</v>
      </c>
      <c r="H292" s="1">
        <f t="shared" si="27"/>
        <v>1071247.6400000001</v>
      </c>
      <c r="I292" s="1">
        <f t="shared" si="27"/>
        <v>209084.87707000002</v>
      </c>
      <c r="J292" s="1">
        <f t="shared" si="27"/>
        <v>8839870.6709999982</v>
      </c>
      <c r="K292" s="1">
        <f t="shared" si="27"/>
        <v>3895731.99</v>
      </c>
      <c r="L292" s="1">
        <f t="shared" si="27"/>
        <v>4025</v>
      </c>
      <c r="M292" s="1">
        <f t="shared" si="27"/>
        <v>1349572.52</v>
      </c>
      <c r="N292" s="1">
        <f t="shared" si="27"/>
        <v>3418.03</v>
      </c>
      <c r="O292" s="1">
        <f t="shared" si="27"/>
        <v>1188</v>
      </c>
      <c r="P292" s="1">
        <f t="shared" si="27"/>
        <v>192313.44699999999</v>
      </c>
      <c r="Q292" s="1">
        <f t="shared" si="27"/>
        <v>4271</v>
      </c>
      <c r="R292" s="1">
        <f t="shared" si="27"/>
        <v>1325928.3220000002</v>
      </c>
      <c r="S292" s="2">
        <f t="shared" si="26"/>
        <v>7008857.3900000006</v>
      </c>
    </row>
    <row r="293" spans="1:19" x14ac:dyDescent="0.25">
      <c r="A293" s="52"/>
      <c r="B293" s="53"/>
      <c r="C293" s="6" t="s">
        <v>6</v>
      </c>
      <c r="D293" s="1">
        <f t="shared" si="27"/>
        <v>24306553.879999999</v>
      </c>
      <c r="E293" s="1">
        <f t="shared" si="27"/>
        <v>16902395.880000003</v>
      </c>
      <c r="F293" s="1">
        <f t="shared" si="27"/>
        <v>23357350.779999997</v>
      </c>
      <c r="G293" s="1">
        <f t="shared" si="27"/>
        <v>17313873.016000003</v>
      </c>
      <c r="H293" s="1">
        <f t="shared" si="27"/>
        <v>1120496.0150000001</v>
      </c>
      <c r="I293" s="1">
        <f t="shared" si="27"/>
        <v>211973.40999999997</v>
      </c>
      <c r="J293" s="1">
        <f t="shared" si="27"/>
        <v>8881815.4330000002</v>
      </c>
      <c r="K293" s="1">
        <f t="shared" si="27"/>
        <v>3907498.44</v>
      </c>
      <c r="L293" s="1">
        <f t="shared" si="27"/>
        <v>4220</v>
      </c>
      <c r="M293" s="1">
        <f t="shared" si="27"/>
        <v>1294043.4739999999</v>
      </c>
      <c r="N293" s="1">
        <f t="shared" si="27"/>
        <v>3372</v>
      </c>
      <c r="O293" s="1">
        <f t="shared" si="27"/>
        <v>1067</v>
      </c>
      <c r="P293" s="1">
        <f t="shared" si="27"/>
        <v>251599.76799999998</v>
      </c>
      <c r="Q293" s="1">
        <f t="shared" si="27"/>
        <v>5316</v>
      </c>
      <c r="R293" s="1">
        <f t="shared" si="27"/>
        <v>1844444.8859999999</v>
      </c>
      <c r="S293" s="2">
        <f t="shared" si="26"/>
        <v>7074268.0540000005</v>
      </c>
    </row>
    <row r="294" spans="1:19" ht="16.5" thickBot="1" x14ac:dyDescent="0.3">
      <c r="A294" s="54"/>
      <c r="B294" s="55"/>
      <c r="C294" s="7" t="s">
        <v>7</v>
      </c>
      <c r="D294" s="13">
        <f t="shared" si="27"/>
        <v>24233825.349999998</v>
      </c>
      <c r="E294" s="13">
        <f t="shared" si="27"/>
        <v>16836349.350000001</v>
      </c>
      <c r="F294" s="13">
        <f t="shared" si="27"/>
        <v>23294135.149999999</v>
      </c>
      <c r="G294" s="13">
        <f t="shared" si="27"/>
        <v>17339651.990000002</v>
      </c>
      <c r="H294" s="13">
        <f t="shared" si="27"/>
        <v>1134469.764</v>
      </c>
      <c r="I294" s="13">
        <f t="shared" si="27"/>
        <v>192213.34594238998</v>
      </c>
      <c r="J294" s="13">
        <f t="shared" si="27"/>
        <v>9217462.4790000003</v>
      </c>
      <c r="K294" s="13">
        <f t="shared" si="27"/>
        <v>3905842.5500000003</v>
      </c>
      <c r="L294" s="13">
        <f t="shared" si="27"/>
        <v>4180</v>
      </c>
      <c r="M294" s="13">
        <f t="shared" si="27"/>
        <v>1182240.1170000001</v>
      </c>
      <c r="N294" s="13">
        <f t="shared" si="27"/>
        <v>3451.1680000000001</v>
      </c>
      <c r="O294" s="13">
        <f t="shared" si="27"/>
        <v>1018</v>
      </c>
      <c r="P294" s="13">
        <f t="shared" si="27"/>
        <v>229739.261</v>
      </c>
      <c r="Q294" s="13">
        <f t="shared" si="27"/>
        <v>6200</v>
      </c>
      <c r="R294" s="13">
        <f t="shared" si="27"/>
        <v>1655048.6510000001</v>
      </c>
      <c r="S294" s="16">
        <f t="shared" si="26"/>
        <v>6916760.6800000006</v>
      </c>
    </row>
  </sheetData>
  <mergeCells count="80">
    <mergeCell ref="B279:B286"/>
    <mergeCell ref="B271:B278"/>
    <mergeCell ref="B231:B238"/>
    <mergeCell ref="B239:B246"/>
    <mergeCell ref="B247:B254"/>
    <mergeCell ref="B255:B262"/>
    <mergeCell ref="B263:B270"/>
    <mergeCell ref="B191:B198"/>
    <mergeCell ref="B199:B206"/>
    <mergeCell ref="B207:B214"/>
    <mergeCell ref="B215:B222"/>
    <mergeCell ref="B223:B230"/>
    <mergeCell ref="B151:B158"/>
    <mergeCell ref="B159:B166"/>
    <mergeCell ref="B167:B174"/>
    <mergeCell ref="B175:B182"/>
    <mergeCell ref="B183:B190"/>
    <mergeCell ref="B111:B118"/>
    <mergeCell ref="B119:B126"/>
    <mergeCell ref="B127:B134"/>
    <mergeCell ref="B135:B142"/>
    <mergeCell ref="B143:B150"/>
    <mergeCell ref="A287:B294"/>
    <mergeCell ref="B5:B6"/>
    <mergeCell ref="B7:B14"/>
    <mergeCell ref="B15:B22"/>
    <mergeCell ref="B23:B30"/>
    <mergeCell ref="B31:B38"/>
    <mergeCell ref="B39:B46"/>
    <mergeCell ref="B47:B54"/>
    <mergeCell ref="B55:B62"/>
    <mergeCell ref="B63:B70"/>
    <mergeCell ref="B71:B78"/>
    <mergeCell ref="B79:B86"/>
    <mergeCell ref="B87:B94"/>
    <mergeCell ref="B95:B102"/>
    <mergeCell ref="B103:B110"/>
    <mergeCell ref="A159:A166"/>
    <mergeCell ref="A3:S3"/>
    <mergeCell ref="A5:A6"/>
    <mergeCell ref="S5:S6"/>
    <mergeCell ref="G5:R5"/>
    <mergeCell ref="E5:E6"/>
    <mergeCell ref="A167:A174"/>
    <mergeCell ref="A7:A14"/>
    <mergeCell ref="D5:D6"/>
    <mergeCell ref="F5:F6"/>
    <mergeCell ref="C5:C6"/>
    <mergeCell ref="A15:A22"/>
    <mergeCell ref="A23:A30"/>
    <mergeCell ref="A31:A38"/>
    <mergeCell ref="A39:A46"/>
    <mergeCell ref="A47:A54"/>
    <mergeCell ref="A55:A62"/>
    <mergeCell ref="A119:A126"/>
    <mergeCell ref="A127:A134"/>
    <mergeCell ref="A135:A142"/>
    <mergeCell ref="A143:A150"/>
    <mergeCell ref="A151:A158"/>
    <mergeCell ref="A103:A110"/>
    <mergeCell ref="A111:A118"/>
    <mergeCell ref="A63:A70"/>
    <mergeCell ref="A71:A78"/>
    <mergeCell ref="A79:A86"/>
    <mergeCell ref="A87:A94"/>
    <mergeCell ref="A95:A102"/>
    <mergeCell ref="A175:A182"/>
    <mergeCell ref="A183:A190"/>
    <mergeCell ref="A191:A198"/>
    <mergeCell ref="A199:A206"/>
    <mergeCell ref="A207:A214"/>
    <mergeCell ref="A279:A286"/>
    <mergeCell ref="A271:A278"/>
    <mergeCell ref="A215:A222"/>
    <mergeCell ref="A223:A230"/>
    <mergeCell ref="A231:A238"/>
    <mergeCell ref="A239:A246"/>
    <mergeCell ref="A263:A270"/>
    <mergeCell ref="A247:A254"/>
    <mergeCell ref="A255:A262"/>
  </mergeCells>
  <pageMargins left="0.39370078740157483" right="0.39370078740157483" top="0.78740157480314965" bottom="0.39370078740157483" header="0.31496062992125984" footer="0.31496062992125984"/>
  <pageSetup paperSize="9" scale="40" fitToHeight="100" orientation="landscape" r:id="rId1"/>
  <rowBreaks count="2" manualBreakCount="2">
    <brk id="150" max="16383" man="1"/>
    <brk id="2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Водопостачання 2017-2024</vt:lpstr>
      <vt:lpstr>'Водопостачання 2017-2024'!Заголовки_для_печати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2025-09-15T10:28:51Z</dcterms:modified>
</cp:coreProperties>
</file>